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ксана\Апрель 2020\Останкинский колледж АККР\ОМ\"/>
    </mc:Choice>
  </mc:AlternateContent>
  <xr:revisionPtr revIDLastSave="0" documentId="13_ncr:1_{36D6B3FA-EE3A-4091-AAFC-C304DE5967D7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Титульный лист" sheetId="11" r:id="rId1"/>
    <sheet name="!График УП" sheetId="10" r:id="rId2"/>
    <sheet name="КУГ" sheetId="14" r:id="rId3"/>
    <sheet name="Учебный план" sheetId="15" r:id="rId4"/>
    <sheet name="Поясн З" sheetId="16" r:id="rId5"/>
  </sheets>
  <externalReferences>
    <externalReference r:id="rId6"/>
  </externalReferences>
  <definedNames>
    <definedName name="_xlnm.Print_Area" localSheetId="1">'!График УП'!$A$1:$X$13</definedName>
    <definedName name="Сроки_МинКолЧасовПоДисц">[1]Нормы!$B$6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6" l="1"/>
  <c r="I71" i="15" l="1"/>
  <c r="J71" i="15"/>
  <c r="I76" i="15"/>
  <c r="J62" i="15"/>
  <c r="I62" i="15"/>
  <c r="I84" i="15"/>
  <c r="I83" i="15"/>
  <c r="I78" i="15"/>
  <c r="I79" i="15"/>
  <c r="I77" i="15"/>
  <c r="I73" i="15"/>
  <c r="I74" i="15"/>
  <c r="I75" i="15"/>
  <c r="I72" i="15"/>
  <c r="I69" i="15"/>
  <c r="I64" i="15"/>
  <c r="I65" i="15"/>
  <c r="I67" i="15"/>
  <c r="I68" i="15"/>
  <c r="I63" i="15"/>
  <c r="D70" i="15" l="1"/>
  <c r="D61" i="15" s="1"/>
  <c r="D8" i="15" s="1"/>
  <c r="E70" i="15"/>
  <c r="E61" i="15" s="1"/>
  <c r="E8" i="15" s="1"/>
  <c r="C61" i="15"/>
  <c r="C8" i="15" s="1"/>
  <c r="H88" i="15"/>
  <c r="L79" i="15"/>
  <c r="L78" i="15"/>
  <c r="L77" i="15" s="1"/>
  <c r="L71" i="15" s="1"/>
  <c r="L70" i="15" s="1"/>
  <c r="L8" i="15" s="1"/>
  <c r="M85" i="15" l="1"/>
  <c r="M86" i="15"/>
  <c r="M81" i="15"/>
  <c r="M71" i="15" s="1"/>
  <c r="O71" i="15"/>
  <c r="N71" i="15"/>
  <c r="M82" i="15" l="1"/>
  <c r="M70" i="15" s="1"/>
  <c r="M8" i="15" s="1"/>
  <c r="P77" i="15"/>
  <c r="P71" i="15" s="1"/>
  <c r="Q77" i="15"/>
  <c r="Q71" i="15" s="1"/>
  <c r="R77" i="15"/>
  <c r="R71" i="15" s="1"/>
  <c r="S77" i="15"/>
  <c r="S71" i="15" s="1"/>
  <c r="T77" i="15"/>
  <c r="T71" i="15" s="1"/>
  <c r="U77" i="15"/>
  <c r="U71" i="15" s="1"/>
  <c r="W83" i="15"/>
  <c r="W71" i="15"/>
  <c r="I82" i="15"/>
  <c r="J82" i="15"/>
  <c r="H64" i="15"/>
  <c r="G64" i="15" s="1"/>
  <c r="F64" i="15" s="1"/>
  <c r="H65" i="15"/>
  <c r="G65" i="15" s="1"/>
  <c r="F65" i="15" s="1"/>
  <c r="H66" i="15"/>
  <c r="G66" i="15" s="1"/>
  <c r="F66" i="15" s="1"/>
  <c r="H67" i="15"/>
  <c r="G67" i="15" s="1"/>
  <c r="F67" i="15" s="1"/>
  <c r="H68" i="15"/>
  <c r="W68" i="15" s="1"/>
  <c r="V68" i="15" s="1"/>
  <c r="H69" i="15"/>
  <c r="G69" i="15" s="1"/>
  <c r="F69" i="15" s="1"/>
  <c r="V64" i="15"/>
  <c r="V65" i="15"/>
  <c r="V66" i="15"/>
  <c r="V67" i="15"/>
  <c r="H78" i="15"/>
  <c r="G78" i="15"/>
  <c r="F78" i="15"/>
  <c r="H73" i="15"/>
  <c r="V73" i="15" s="1"/>
  <c r="H79" i="15"/>
  <c r="V79" i="15" s="1"/>
  <c r="H74" i="15"/>
  <c r="V74" i="15" s="1"/>
  <c r="H75" i="15"/>
  <c r="V75" i="15" s="1"/>
  <c r="H76" i="15"/>
  <c r="V76" i="15" s="1"/>
  <c r="H72" i="15"/>
  <c r="H71" i="15" s="1"/>
  <c r="H63" i="15"/>
  <c r="G63" i="15" s="1"/>
  <c r="H84" i="15"/>
  <c r="G84" i="15" s="1"/>
  <c r="F84" i="15" s="1"/>
  <c r="H83" i="15"/>
  <c r="H82" i="15" s="1"/>
  <c r="G82" i="15" s="1"/>
  <c r="F82" i="15" s="1"/>
  <c r="T10" i="15"/>
  <c r="U10" i="15"/>
  <c r="O82" i="15"/>
  <c r="P82" i="15"/>
  <c r="Q82" i="15"/>
  <c r="R82" i="15"/>
  <c r="S82" i="15"/>
  <c r="T82" i="15"/>
  <c r="U82" i="15"/>
  <c r="N82" i="15"/>
  <c r="O70" i="15"/>
  <c r="P70" i="15"/>
  <c r="Q70" i="15"/>
  <c r="S70" i="15"/>
  <c r="O62" i="15"/>
  <c r="O61" i="15" s="1"/>
  <c r="P62" i="15"/>
  <c r="Q62" i="15"/>
  <c r="R62" i="15"/>
  <c r="S62" i="15"/>
  <c r="T62" i="15"/>
  <c r="U62" i="15"/>
  <c r="N62" i="15"/>
  <c r="O19" i="15"/>
  <c r="N19" i="15"/>
  <c r="O18" i="15"/>
  <c r="N18" i="15"/>
  <c r="O14" i="15"/>
  <c r="N14" i="15"/>
  <c r="H77" i="15" l="1"/>
  <c r="H70" i="15" s="1"/>
  <c r="G77" i="15"/>
  <c r="F77" i="15" s="1"/>
  <c r="V77" i="15"/>
  <c r="V78" i="15"/>
  <c r="G68" i="15"/>
  <c r="F68" i="15" s="1"/>
  <c r="W69" i="15"/>
  <c r="W62" i="15" s="1"/>
  <c r="H62" i="15"/>
  <c r="V63" i="15"/>
  <c r="V62" i="15" s="1"/>
  <c r="G62" i="15"/>
  <c r="S61" i="15"/>
  <c r="Q61" i="15"/>
  <c r="U70" i="15"/>
  <c r="T70" i="15"/>
  <c r="R70" i="15"/>
  <c r="R61" i="15"/>
  <c r="T61" i="15"/>
  <c r="U61" i="15"/>
  <c r="P61" i="15"/>
  <c r="G79" i="15"/>
  <c r="F79" i="15" s="1"/>
  <c r="G76" i="15"/>
  <c r="F76" i="15" s="1"/>
  <c r="G73" i="15"/>
  <c r="F73" i="15" s="1"/>
  <c r="G74" i="15"/>
  <c r="F74" i="15" s="1"/>
  <c r="G75" i="15"/>
  <c r="F75" i="15" s="1"/>
  <c r="U9" i="15"/>
  <c r="T9" i="15"/>
  <c r="S9" i="15"/>
  <c r="R9" i="15"/>
  <c r="Q9" i="15"/>
  <c r="P9" i="15"/>
  <c r="O9" i="15"/>
  <c r="N9" i="15"/>
  <c r="J21" i="15"/>
  <c r="H22" i="15"/>
  <c r="O21" i="15"/>
  <c r="P21" i="15"/>
  <c r="P10" i="15" s="1"/>
  <c r="Q21" i="15"/>
  <c r="Q10" i="15" s="1"/>
  <c r="R21" i="15"/>
  <c r="R10" i="15" s="1"/>
  <c r="S21" i="15"/>
  <c r="S10" i="15" s="1"/>
  <c r="N21" i="15"/>
  <c r="H12" i="15"/>
  <c r="V12" i="15" s="1"/>
  <c r="H13" i="15"/>
  <c r="V13" i="15" s="1"/>
  <c r="H15" i="15"/>
  <c r="H16" i="15"/>
  <c r="V16" i="15" s="1"/>
  <c r="H17" i="15"/>
  <c r="V17" i="15" s="1"/>
  <c r="H20" i="15"/>
  <c r="V20" i="15" s="1"/>
  <c r="H23" i="15"/>
  <c r="H24" i="15"/>
  <c r="V24" i="15" s="1"/>
  <c r="H25" i="15"/>
  <c r="H26" i="15"/>
  <c r="J11" i="15"/>
  <c r="H19" i="15"/>
  <c r="V19" i="15" s="1"/>
  <c r="V87" i="15"/>
  <c r="W84" i="15"/>
  <c r="V84" i="15" s="1"/>
  <c r="V83" i="15"/>
  <c r="V82" i="15" s="1"/>
  <c r="G72" i="15"/>
  <c r="F63" i="15"/>
  <c r="H60" i="15"/>
  <c r="V60" i="15" s="1"/>
  <c r="H59" i="15"/>
  <c r="V59" i="15" s="1"/>
  <c r="H58" i="15"/>
  <c r="V58" i="15" s="1"/>
  <c r="H57" i="15"/>
  <c r="V57" i="15" s="1"/>
  <c r="H56" i="15"/>
  <c r="V56" i="15" s="1"/>
  <c r="H55" i="15"/>
  <c r="V55" i="15" s="1"/>
  <c r="H54" i="15"/>
  <c r="V54" i="15" s="1"/>
  <c r="H53" i="15"/>
  <c r="V53" i="15" s="1"/>
  <c r="H52" i="15"/>
  <c r="V52" i="15" s="1"/>
  <c r="H51" i="15"/>
  <c r="V51" i="15" s="1"/>
  <c r="H50" i="15"/>
  <c r="V50" i="15" s="1"/>
  <c r="H49" i="15"/>
  <c r="V49" i="15" s="1"/>
  <c r="H48" i="15"/>
  <c r="V48" i="15" s="1"/>
  <c r="H47" i="15"/>
  <c r="F47" i="15" s="1"/>
  <c r="H46" i="15"/>
  <c r="V46" i="15" s="1"/>
  <c r="H45" i="15"/>
  <c r="V45" i="15" s="1"/>
  <c r="H44" i="15"/>
  <c r="V44" i="15" s="1"/>
  <c r="H43" i="15"/>
  <c r="F43" i="15" s="1"/>
  <c r="H42" i="15"/>
  <c r="V42" i="15" s="1"/>
  <c r="H41" i="15"/>
  <c r="V41" i="15" s="1"/>
  <c r="H40" i="15"/>
  <c r="V40" i="15" s="1"/>
  <c r="H39" i="15"/>
  <c r="F39" i="15" s="1"/>
  <c r="H38" i="15"/>
  <c r="V38" i="15" s="1"/>
  <c r="H37" i="15"/>
  <c r="V37" i="15" s="1"/>
  <c r="H36" i="15"/>
  <c r="V36" i="15" s="1"/>
  <c r="H35" i="15"/>
  <c r="F35" i="15" s="1"/>
  <c r="H34" i="15"/>
  <c r="V34" i="15" s="1"/>
  <c r="H33" i="15"/>
  <c r="V33" i="15" s="1"/>
  <c r="H32" i="15"/>
  <c r="W32" i="15" s="1"/>
  <c r="H31" i="15"/>
  <c r="H30" i="15"/>
  <c r="F30" i="15" s="1"/>
  <c r="H29" i="15"/>
  <c r="H28" i="15"/>
  <c r="U27" i="15"/>
  <c r="T27" i="15"/>
  <c r="S27" i="15"/>
  <c r="S8" i="15" s="1"/>
  <c r="R27" i="15"/>
  <c r="Q27" i="15"/>
  <c r="Q8" i="15" s="1"/>
  <c r="P27" i="15"/>
  <c r="J27" i="15"/>
  <c r="I27" i="15"/>
  <c r="F62" i="15" l="1"/>
  <c r="H61" i="15"/>
  <c r="W82" i="15"/>
  <c r="W70" i="15" s="1"/>
  <c r="W61" i="15" s="1"/>
  <c r="H27" i="15"/>
  <c r="V28" i="15"/>
  <c r="F28" i="15"/>
  <c r="V29" i="15"/>
  <c r="F29" i="15"/>
  <c r="G26" i="15"/>
  <c r="V26" i="15"/>
  <c r="I25" i="15"/>
  <c r="V25" i="15"/>
  <c r="G23" i="15"/>
  <c r="V23" i="15"/>
  <c r="G15" i="15"/>
  <c r="V15" i="15"/>
  <c r="G22" i="15"/>
  <c r="V22" i="15"/>
  <c r="P8" i="15"/>
  <c r="T8" i="15"/>
  <c r="R8" i="15"/>
  <c r="F31" i="15"/>
  <c r="W31" i="15"/>
  <c r="W27" i="15" s="1"/>
  <c r="U8" i="15"/>
  <c r="N11" i="15"/>
  <c r="F26" i="15"/>
  <c r="O11" i="15"/>
  <c r="O10" i="15" s="1"/>
  <c r="O8" i="15" s="1"/>
  <c r="G25" i="15"/>
  <c r="F25" i="15" s="1"/>
  <c r="G57" i="15"/>
  <c r="F57" i="15" s="1"/>
  <c r="H18" i="15"/>
  <c r="I26" i="15"/>
  <c r="H21" i="15"/>
  <c r="N10" i="15"/>
  <c r="F23" i="15"/>
  <c r="H14" i="15"/>
  <c r="I24" i="15"/>
  <c r="G24" i="15"/>
  <c r="F24" i="15" s="1"/>
  <c r="I23" i="15"/>
  <c r="F22" i="15"/>
  <c r="G18" i="15"/>
  <c r="F18" i="15" s="1"/>
  <c r="G19" i="15"/>
  <c r="F19" i="15" s="1"/>
  <c r="I19" i="15"/>
  <c r="I12" i="15"/>
  <c r="I17" i="15"/>
  <c r="I13" i="15"/>
  <c r="F15" i="15"/>
  <c r="I20" i="15"/>
  <c r="I16" i="15"/>
  <c r="G12" i="15"/>
  <c r="G17" i="15"/>
  <c r="F17" i="15" s="1"/>
  <c r="G13" i="15"/>
  <c r="F13" i="15" s="1"/>
  <c r="I15" i="15"/>
  <c r="G20" i="15"/>
  <c r="F20" i="15" s="1"/>
  <c r="G16" i="15"/>
  <c r="F16" i="15" s="1"/>
  <c r="G83" i="15"/>
  <c r="F38" i="15"/>
  <c r="G48" i="15"/>
  <c r="F48" i="15" s="1"/>
  <c r="F32" i="15"/>
  <c r="F46" i="15"/>
  <c r="F34" i="15"/>
  <c r="F40" i="15"/>
  <c r="G53" i="15"/>
  <c r="F53" i="15" s="1"/>
  <c r="F42" i="15"/>
  <c r="G50" i="15"/>
  <c r="F50" i="15" s="1"/>
  <c r="G52" i="15"/>
  <c r="F52" i="15" s="1"/>
  <c r="G54" i="15"/>
  <c r="F54" i="15" s="1"/>
  <c r="G56" i="15"/>
  <c r="F56" i="15" s="1"/>
  <c r="F36" i="15"/>
  <c r="F44" i="15"/>
  <c r="G49" i="15"/>
  <c r="F49" i="15" s="1"/>
  <c r="G58" i="15"/>
  <c r="F58" i="15" s="1"/>
  <c r="G60" i="15"/>
  <c r="F60" i="15" s="1"/>
  <c r="G71" i="15"/>
  <c r="V72" i="15"/>
  <c r="V71" i="15" s="1"/>
  <c r="G27" i="15"/>
  <c r="F27" i="15" s="1"/>
  <c r="F33" i="15"/>
  <c r="F37" i="15"/>
  <c r="F41" i="15"/>
  <c r="F45" i="15"/>
  <c r="G51" i="15"/>
  <c r="F51" i="15" s="1"/>
  <c r="G55" i="15"/>
  <c r="F55" i="15" s="1"/>
  <c r="G59" i="15"/>
  <c r="F59" i="15" s="1"/>
  <c r="F72" i="15"/>
  <c r="V35" i="15"/>
  <c r="V39" i="15"/>
  <c r="V43" i="15"/>
  <c r="V47" i="15"/>
  <c r="V30" i="15"/>
  <c r="F71" i="15" l="1"/>
  <c r="F70" i="15" s="1"/>
  <c r="G70" i="15"/>
  <c r="G61" i="15" s="1"/>
  <c r="F61" i="15"/>
  <c r="W8" i="15"/>
  <c r="I14" i="15"/>
  <c r="V14" i="15"/>
  <c r="G21" i="15"/>
  <c r="F21" i="15" s="1"/>
  <c r="V21" i="15"/>
  <c r="I18" i="15"/>
  <c r="V18" i="15"/>
  <c r="V27" i="15"/>
  <c r="I21" i="15"/>
  <c r="G14" i="15"/>
  <c r="F14" i="15" s="1"/>
  <c r="H11" i="15"/>
  <c r="F12" i="15"/>
  <c r="I11" i="15"/>
  <c r="F83" i="15"/>
  <c r="V70" i="15"/>
  <c r="V61" i="15" s="1"/>
  <c r="V11" i="15" l="1"/>
  <c r="H10" i="15"/>
  <c r="H8" i="15" s="1"/>
  <c r="V10" i="15"/>
  <c r="V8" i="15" s="1"/>
  <c r="G11" i="15"/>
  <c r="F11" i="15" l="1"/>
  <c r="F10" i="15" s="1"/>
  <c r="F8" i="15" s="1"/>
  <c r="G10" i="15"/>
  <c r="G8" i="15" s="1"/>
  <c r="BD14" i="14"/>
  <c r="BF16" i="14"/>
  <c r="BH16" i="14"/>
  <c r="BH10" i="14"/>
  <c r="BH12" i="14"/>
  <c r="BH14" i="14"/>
  <c r="BF10" i="14"/>
  <c r="BF12" i="14"/>
  <c r="BD12" i="14" s="1"/>
  <c r="BF14" i="14"/>
  <c r="BQ10" i="14"/>
  <c r="BQ12" i="14"/>
  <c r="BQ14" i="14"/>
  <c r="BQ8" i="14"/>
  <c r="BQ16" i="14"/>
  <c r="BE16" i="14"/>
  <c r="BG16" i="14"/>
  <c r="BC16" i="14"/>
  <c r="BC10" i="14"/>
  <c r="BC12" i="14"/>
  <c r="BC14" i="14"/>
  <c r="BP16" i="14"/>
  <c r="BJ16" i="14"/>
  <c r="BI16" i="14"/>
  <c r="BH8" i="14"/>
  <c r="BF8" i="14"/>
  <c r="BD8" i="14" s="1"/>
  <c r="BC8" i="14"/>
  <c r="G11" i="10"/>
  <c r="I11" i="10"/>
  <c r="K11" i="10"/>
  <c r="M11" i="10"/>
  <c r="O11" i="10"/>
  <c r="C11" i="10"/>
  <c r="Q8" i="10"/>
  <c r="Q9" i="10"/>
  <c r="Q10" i="10"/>
  <c r="Q7" i="10"/>
  <c r="BD10" i="14" l="1"/>
  <c r="BD16" i="14"/>
  <c r="Q11" i="10"/>
  <c r="N70" i="15" l="1"/>
  <c r="N61" i="15"/>
  <c r="N8" i="15"/>
</calcChain>
</file>

<file path=xl/sharedStrings.xml><?xml version="1.0" encoding="utf-8"?>
<sst xmlns="http://schemas.openxmlformats.org/spreadsheetml/2006/main" count="592" uniqueCount="439">
  <si>
    <t>Промежуточная аттестация</t>
  </si>
  <si>
    <t>3. План учебного процесса</t>
  </si>
  <si>
    <t>Индекс</t>
  </si>
  <si>
    <t>Всего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</si>
  <si>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</si>
  <si>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</si>
  <si>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</si>
  <si>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</si>
  <si>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Учебная практика</t>
  </si>
  <si>
    <t>Производственная практика (преддипломная)</t>
  </si>
  <si>
    <t>учебной практики</t>
  </si>
  <si>
    <t>ГИА.01</t>
  </si>
  <si>
    <t>ГИА.02</t>
  </si>
  <si>
    <t>УП.00</t>
  </si>
  <si>
    <t>ПП.00</t>
  </si>
  <si>
    <t>ПДП.00</t>
  </si>
  <si>
    <t>Иностранный язык</t>
  </si>
  <si>
    <t>История</t>
  </si>
  <si>
    <t>ОГСЭ.01</t>
  </si>
  <si>
    <t>ОГСЭ.02</t>
  </si>
  <si>
    <t>ОГСЭ.03</t>
  </si>
  <si>
    <t>ОГСЭ.04</t>
  </si>
  <si>
    <t>Основы философии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</si>
  <si>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</si>
  <si>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</si>
  <si>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</si>
  <si>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</si>
  <si>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</si>
  <si>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</si>
  <si>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</si>
  <si>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</si>
  <si>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</si>
  <si>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</si>
  <si>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</si>
  <si>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</si>
  <si>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</si>
  <si>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</si>
  <si>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</si>
  <si>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</si>
  <si>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</si>
  <si>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</si>
  <si>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</si>
  <si>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География</t>
  </si>
  <si>
    <t>Естествознание</t>
  </si>
  <si>
    <t>Русский язык и культура речи</t>
  </si>
  <si>
    <t>1 семестр 17 недель</t>
  </si>
  <si>
    <t>2 семестр 22 недель</t>
  </si>
  <si>
    <t>ОГСЭ.05</t>
  </si>
  <si>
    <t>ОГСЭ.00</t>
  </si>
  <si>
    <t>ОУД.00</t>
  </si>
  <si>
    <t>Общий гуманитарный и социально-экономический учебный цикл</t>
  </si>
  <si>
    <t>Основы безопасности жизнедеятельности</t>
  </si>
  <si>
    <t xml:space="preserve"> </t>
  </si>
  <si>
    <t xml:space="preserve"> Производственная практика (по профилю специальности)</t>
  </si>
  <si>
    <t>ГИА.00</t>
  </si>
  <si>
    <t>Государственная итоговая аттестация</t>
  </si>
  <si>
    <t>Подготовка выпускной квалификационной работы</t>
  </si>
  <si>
    <t>МДК.02.02</t>
  </si>
  <si>
    <t>4            семестр 
 20   недель</t>
  </si>
  <si>
    <t>Общеобразовательный учебный цикл</t>
  </si>
  <si>
    <t>Всего часов по учебным циклам ППССЗ:</t>
  </si>
  <si>
    <t>Профессиональный учебный цикл</t>
  </si>
  <si>
    <t>*  не входит в общее количество зачетов и экзаменов.</t>
  </si>
  <si>
    <t>Литература</t>
  </si>
  <si>
    <t>Обществознание</t>
  </si>
  <si>
    <t>Математика и информатика</t>
  </si>
  <si>
    <t>Русский язык</t>
  </si>
  <si>
    <t>ОДП.00</t>
  </si>
  <si>
    <t>ОУД.01.01</t>
  </si>
  <si>
    <t>ОУД.01.02</t>
  </si>
  <si>
    <t>ОУД.01.03</t>
  </si>
  <si>
    <t>ОУД.01.04</t>
  </si>
  <si>
    <t>ОУД.01.05</t>
  </si>
  <si>
    <t>ОУД.01.06</t>
  </si>
  <si>
    <t>ОУД.01.07</t>
  </si>
  <si>
    <t>ОУД.01.08</t>
  </si>
  <si>
    <t>ОУД.01.09</t>
  </si>
  <si>
    <t>ОДП.02.01</t>
  </si>
  <si>
    <t>ОДП.02.02</t>
  </si>
  <si>
    <t>ОДП.02.03</t>
  </si>
  <si>
    <t>ОДП.02.04</t>
  </si>
  <si>
    <t>ОДП.02.05</t>
  </si>
  <si>
    <t>История мировой культуры</t>
  </si>
  <si>
    <t>История мировой и отечественной драматургии</t>
  </si>
  <si>
    <t>История изобразительного искусства</t>
  </si>
  <si>
    <t>Информационное обеспечение профессиональной деятельности</t>
  </si>
  <si>
    <t>Психология общения</t>
  </si>
  <si>
    <t>3                   семестр      16      недель</t>
  </si>
  <si>
    <t>5
семестр  
16  недель</t>
  </si>
  <si>
    <t>6       семестр        20          недель</t>
  </si>
  <si>
    <t>7       семестр        17          недель</t>
  </si>
  <si>
    <t>8       семестр        9          недель</t>
  </si>
  <si>
    <t>Музыкальное воспитание</t>
  </si>
  <si>
    <t>Творческо-исполнительская деятельность</t>
  </si>
  <si>
    <t>Мастерство актера</t>
  </si>
  <si>
    <t>МДК.01.02</t>
  </si>
  <si>
    <t>Сценическая речь</t>
  </si>
  <si>
    <t>МДК.01.03</t>
  </si>
  <si>
    <t>Сценическое движение и фехтование</t>
  </si>
  <si>
    <t>МДК.01.04</t>
  </si>
  <si>
    <t>Танец</t>
  </si>
  <si>
    <t>МДК.01.05</t>
  </si>
  <si>
    <t>Грим</t>
  </si>
  <si>
    <t>Педагогическая деятельность</t>
  </si>
  <si>
    <t>Учебно-методическое обеспечение учебного процесса</t>
  </si>
  <si>
    <t>УП.01.01</t>
  </si>
  <si>
    <t xml:space="preserve">Работа актера в спектакле </t>
  </si>
  <si>
    <t>УП.01.02</t>
  </si>
  <si>
    <t>Эстрадное речевое искусство</t>
  </si>
  <si>
    <t>Исполнительская практика</t>
  </si>
  <si>
    <t>Педагогическая практика</t>
  </si>
  <si>
    <t>ГИА.03</t>
  </si>
  <si>
    <t>Дополнительная работа над завершением программного задания под руководством преподавателя</t>
  </si>
  <si>
    <t>программа подготовки специалистов среднего звена</t>
  </si>
  <si>
    <t>Специальность</t>
  </si>
  <si>
    <t>Квалификация</t>
  </si>
  <si>
    <t>очная</t>
  </si>
  <si>
    <t>3 года 10 месяцев на базе основного общего образования</t>
  </si>
  <si>
    <t>УЧЕБНЫЙ ПЛАН</t>
  </si>
  <si>
    <t>Образовательное частное учреждение                                                          профессиональная образовательная организация                                           "Останкинский колледж современного управления, кино и телевидения"</t>
  </si>
  <si>
    <t>курсы</t>
  </si>
  <si>
    <t>обучение по дисциплинам и междисциплинарным курсам</t>
  </si>
  <si>
    <t>В т.ч. Учебная практика</t>
  </si>
  <si>
    <t>производственная практика</t>
  </si>
  <si>
    <t>промежуточная аттестация</t>
  </si>
  <si>
    <t>каникулы</t>
  </si>
  <si>
    <t>преддипломная</t>
  </si>
  <si>
    <t>1 курс</t>
  </si>
  <si>
    <t>-</t>
  </si>
  <si>
    <t>2 курс</t>
  </si>
  <si>
    <t>3 курс</t>
  </si>
  <si>
    <t>4 курс</t>
  </si>
  <si>
    <t>всего</t>
  </si>
  <si>
    <t>1. Соводные данные по бюджету времени (в неделях) для очной формы обучения</t>
  </si>
  <si>
    <t>по профилю специальности СПО</t>
  </si>
  <si>
    <t>Физическая культура*</t>
  </si>
  <si>
    <t>Распределение зачетов и экзаменов на весь период обучения по специальности 52.02.04 Актерское искусство</t>
  </si>
  <si>
    <t>Курс</t>
  </si>
  <si>
    <t>Экзамены</t>
  </si>
  <si>
    <t>Зачеты</t>
  </si>
  <si>
    <t>Педагогические основы преподавания творческих дисциплин</t>
  </si>
  <si>
    <t>Иностр. язык</t>
  </si>
  <si>
    <t>Матем. и инф.</t>
  </si>
  <si>
    <t>Рус. яз</t>
  </si>
  <si>
    <t>Литер.</t>
  </si>
  <si>
    <t>Физ. культура</t>
  </si>
  <si>
    <t>Физическая культура</t>
  </si>
  <si>
    <t>ОБЖ</t>
  </si>
  <si>
    <t>ИМК(Ист.мир.культ)</t>
  </si>
  <si>
    <t>Ист. мир. и отеч. драм.</t>
  </si>
  <si>
    <t>Ист. изобр. иск.</t>
  </si>
  <si>
    <t>Инф. обесп. проф. деят.</t>
  </si>
  <si>
    <t>Осн. философии</t>
  </si>
  <si>
    <t>Псих. общения</t>
  </si>
  <si>
    <t>История театра (зар. и отеч.)</t>
  </si>
  <si>
    <t>История театра (зарубежного и отечественного)</t>
  </si>
  <si>
    <t>Муз. воспитание</t>
  </si>
  <si>
    <t>Рус. яз. и культ. речи</t>
  </si>
  <si>
    <t>БЖ</t>
  </si>
  <si>
    <t>МДК Педагогические основы преподавания творческих дисциплин</t>
  </si>
  <si>
    <t>МДК УМОУП (Уч.-мет. обесп. уч. пр.)</t>
  </si>
  <si>
    <t>МДК Сцен. движ. и фехт.</t>
  </si>
  <si>
    <t>МДК Сценическое движение и фехтование</t>
  </si>
  <si>
    <t>МДК Сцен. речь</t>
  </si>
  <si>
    <t>МДК Сценическая речь</t>
  </si>
  <si>
    <t>ПП(по профилю спец.)</t>
  </si>
  <si>
    <t>Производственная практика (по профилю специальности)</t>
  </si>
  <si>
    <t>1. График учебного процесса по неделям</t>
  </si>
  <si>
    <t>Сентябрь</t>
  </si>
  <si>
    <t>29 сен - 5 окт</t>
  </si>
  <si>
    <t>Октябрь</t>
  </si>
  <si>
    <t>27 окт.- 2 нояб.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</si>
  <si>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</si>
  <si>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</si>
  <si>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</si>
  <si>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</si>
  <si>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</si>
  <si>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</si>
  <si>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</si>
  <si>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</si>
  <si>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</si>
  <si>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</si>
  <si>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</si>
  <si>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</si>
  <si>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</si>
  <si>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</si>
  <si>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</si>
  <si>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</si>
  <si>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</si>
  <si>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</si>
  <si>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</si>
  <si>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</si>
  <si>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</si>
  <si>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01 -07</t>
  </si>
  <si>
    <t>08 - 14</t>
  </si>
  <si>
    <t>15 - 21</t>
  </si>
  <si>
    <t>22 - 28</t>
  </si>
  <si>
    <t>06 - 12</t>
  </si>
  <si>
    <t>13 - 19</t>
  </si>
  <si>
    <t>20 - 26</t>
  </si>
  <si>
    <t>03-09</t>
  </si>
  <si>
    <t>10-16</t>
  </si>
  <si>
    <t>17-23</t>
  </si>
  <si>
    <t>24-30</t>
  </si>
  <si>
    <t>01-07</t>
  </si>
  <si>
    <t>08-14</t>
  </si>
  <si>
    <t>15-21</t>
  </si>
  <si>
    <t>22-28</t>
  </si>
  <si>
    <t>05 - 11</t>
  </si>
  <si>
    <t>12 - 18</t>
  </si>
  <si>
    <t>19 - 25</t>
  </si>
  <si>
    <t>02 - 08</t>
  </si>
  <si>
    <t>09 - 15</t>
  </si>
  <si>
    <t>16 - 22</t>
  </si>
  <si>
    <t>23 - 29</t>
  </si>
  <si>
    <t>04 - 10</t>
  </si>
  <si>
    <t>11 - 17</t>
  </si>
  <si>
    <t>18 - 24</t>
  </si>
  <si>
    <t>25 - 31</t>
  </si>
  <si>
    <t>01 - 07</t>
  </si>
  <si>
    <t xml:space="preserve">03-09 </t>
  </si>
  <si>
    <t>24-31</t>
  </si>
  <si>
    <t>Всего         за год</t>
  </si>
  <si>
    <t>1 семестр</t>
  </si>
  <si>
    <t>2 семестр</t>
  </si>
  <si>
    <t>нед.</t>
  </si>
  <si>
    <t>час.</t>
  </si>
  <si>
    <t>I</t>
  </si>
  <si>
    <t>17</t>
  </si>
  <si>
    <t>=</t>
  </si>
  <si>
    <t>22</t>
  </si>
  <si>
    <t>::</t>
  </si>
  <si>
    <t>II</t>
  </si>
  <si>
    <t>16</t>
  </si>
  <si>
    <t>20</t>
  </si>
  <si>
    <t>У</t>
  </si>
  <si>
    <t>III</t>
  </si>
  <si>
    <t>IV</t>
  </si>
  <si>
    <t>8</t>
  </si>
  <si>
    <t>X</t>
  </si>
  <si>
    <t>Г</t>
  </si>
  <si>
    <t>*</t>
  </si>
  <si>
    <t>Обозначения: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</si>
  <si>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</si>
  <si>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</si>
  <si>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Каникулы</t>
  </si>
  <si>
    <t>Неделя отсутствует</t>
  </si>
  <si>
    <t>Учебная и производственная практика</t>
  </si>
  <si>
    <r>
      <t xml:space="preserve">                    </t>
    </r>
    <r>
      <rPr>
        <b/>
        <sz val="12"/>
        <rFont val="Times New Roman"/>
        <family val="1"/>
        <charset val="204"/>
      </rPr>
      <t xml:space="preserve"> УТВЕРЖДАЮ</t>
    </r>
  </si>
  <si>
    <t xml:space="preserve">       Директор  ОКСОУКиТ</t>
  </si>
  <si>
    <t xml:space="preserve">                   ________/ Г.С. Андреева/</t>
  </si>
  <si>
    <t xml:space="preserve"> Форма обучения</t>
  </si>
  <si>
    <t xml:space="preserve"> Нормативный срок освоения ОП СПО по ППССЗ  </t>
  </si>
  <si>
    <t xml:space="preserve"> Профиль получаемого профессионального образования  гуманитарный</t>
  </si>
  <si>
    <t>Москва</t>
  </si>
  <si>
    <t>9</t>
  </si>
  <si>
    <t>Физическая культура* 196/98</t>
  </si>
  <si>
    <r>
      <t xml:space="preserve">История театра </t>
    </r>
    <r>
      <rPr>
        <sz val="12"/>
        <color rgb="FF00B050"/>
        <rFont val="Times New Roman"/>
        <family val="1"/>
        <charset val="204"/>
      </rPr>
      <t xml:space="preserve"> (зарубежного и отечественного)</t>
    </r>
  </si>
  <si>
    <t>Безопасность жизнедеятельности 68</t>
  </si>
  <si>
    <t>Обязательные учебные дисциплины 756</t>
  </si>
  <si>
    <t>Профильные учебные дисциплины 648</t>
  </si>
  <si>
    <t>52.02.04 Актерское искусство</t>
  </si>
  <si>
    <t>Актер, преподаватель</t>
  </si>
  <si>
    <t>х</t>
  </si>
  <si>
    <t>Государственный экзамен</t>
  </si>
  <si>
    <t>Защита выпускной квалификационной работы (по видам)</t>
  </si>
  <si>
    <t>Наименование учебных циклов, дисциплин, профессиональных модулей, МДК, практик</t>
  </si>
  <si>
    <t>Формы промежуточной аттестации</t>
  </si>
  <si>
    <t>контрольная работа</t>
  </si>
  <si>
    <t>Практика (час.)</t>
  </si>
  <si>
    <t>самостоятельная работа</t>
  </si>
  <si>
    <t>в т. ч.</t>
  </si>
  <si>
    <t>учебная</t>
  </si>
  <si>
    <t>производственная  (по профилю специальности)</t>
  </si>
  <si>
    <t>Обяз. часть</t>
  </si>
  <si>
    <t>Вар. часть</t>
  </si>
  <si>
    <t xml:space="preserve">экзамен </t>
  </si>
  <si>
    <t>зачет</t>
  </si>
  <si>
    <t>занятий на уроках</t>
  </si>
  <si>
    <t>лабораторных работ и практических занятий</t>
  </si>
  <si>
    <t xml:space="preserve">курсовых работ </t>
  </si>
  <si>
    <t>Всего часов обучения по учебным циклам ППССЗ</t>
  </si>
  <si>
    <t>3,4,5,6,7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</si>
  <si>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</si>
  <si>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</si>
  <si>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</si>
  <si>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</si>
  <si>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</si>
  <si>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</si>
  <si>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</si>
  <si>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</si>
  <si>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</si>
  <si>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</si>
  <si>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</si>
  <si>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</si>
  <si>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</si>
  <si>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</si>
  <si>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</si>
  <si>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ЕН.02</t>
  </si>
  <si>
    <t>ЕН.03</t>
  </si>
  <si>
    <t>ЕН.04</t>
  </si>
  <si>
    <t>ЕН.05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</si>
  <si>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</si>
  <si>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</si>
  <si>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</si>
  <si>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</si>
  <si>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</si>
  <si>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</si>
  <si>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</si>
  <si>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</si>
  <si>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</si>
  <si>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К.00</t>
  </si>
  <si>
    <t>Консультации из расчета 4 часа на одного обучающегося на каждый учебный год</t>
  </si>
  <si>
    <t>производственной практики/ преддипломная практика</t>
  </si>
  <si>
    <t>экзаменов</t>
  </si>
  <si>
    <t>зачетов</t>
  </si>
  <si>
    <t>контрольных работ</t>
  </si>
  <si>
    <t>Распределение обязательной нагрузки по курсам и семестрам                (час. в семестр)</t>
  </si>
  <si>
    <r>
      <rPr>
        <sz val="12"/>
        <color rgb="FF00B050"/>
        <rFont val="Times New Roman"/>
        <family val="1"/>
        <charset val="204"/>
      </rPr>
      <t>Сольное пение</t>
    </r>
    <r>
      <rPr>
        <sz val="12"/>
        <rFont val="Times New Roman"/>
        <family val="1"/>
        <charset val="204"/>
      </rPr>
      <t xml:space="preserve"> </t>
    </r>
  </si>
  <si>
    <t>ПА.00</t>
  </si>
  <si>
    <r>
      <t xml:space="preserve">Подготовка выпускной квалификационной работы </t>
    </r>
    <r>
      <rPr>
        <sz val="11"/>
        <color rgb="FFFF0000"/>
        <rFont val="Times New Roman"/>
        <family val="1"/>
        <charset val="204"/>
      </rPr>
      <t>(сроки)</t>
    </r>
  </si>
  <si>
    <t xml:space="preserve">3, 5 </t>
  </si>
  <si>
    <t>3, 4</t>
  </si>
  <si>
    <t>5, 7</t>
  </si>
  <si>
    <t>1, 2, 3,4,5,6,7</t>
  </si>
  <si>
    <t xml:space="preserve">6, 7 </t>
  </si>
  <si>
    <t>2, 4, 6</t>
  </si>
  <si>
    <t>1,3,5,7</t>
  </si>
  <si>
    <t>2,3,5,7</t>
  </si>
  <si>
    <t>4,6,8</t>
  </si>
  <si>
    <t>4,5,7</t>
  </si>
  <si>
    <t>2н</t>
  </si>
  <si>
    <t>72/7н</t>
  </si>
  <si>
    <t>1н</t>
  </si>
  <si>
    <t>7н</t>
  </si>
  <si>
    <t>8к</t>
  </si>
  <si>
    <t>8*</t>
  </si>
  <si>
    <t>3,4 , 5, 6, 7, 8*</t>
  </si>
  <si>
    <t>2,6,8</t>
  </si>
  <si>
    <r>
      <t xml:space="preserve">Защита выпускной квалификационной работы (по видам) </t>
    </r>
    <r>
      <rPr>
        <sz val="11"/>
        <color rgb="FFFF0000"/>
        <rFont val="Times New Roman"/>
        <family val="1"/>
        <charset val="204"/>
      </rPr>
      <t>(сроки)</t>
    </r>
  </si>
  <si>
    <r>
      <t xml:space="preserve">Государственный экзамен по междисциплинарным курсам "Педагогические основы преподавания творческих дисциплин", "Учебно-методическое обеспечение учебного процесса" </t>
    </r>
    <r>
      <rPr>
        <sz val="11"/>
        <color rgb="FFFF0000"/>
        <rFont val="Times New Roman"/>
        <family val="1"/>
        <charset val="204"/>
      </rPr>
      <t>(сроки)</t>
    </r>
  </si>
  <si>
    <t>5н</t>
  </si>
  <si>
    <t>всего (по курсам)</t>
  </si>
  <si>
    <t>государственная итоговая аттестация</t>
  </si>
  <si>
    <t>по виду: Актер драматического театра и кино</t>
  </si>
  <si>
    <t>"___"___________2016 г.</t>
  </si>
  <si>
    <t>№ п/п</t>
  </si>
  <si>
    <t>Наименование</t>
  </si>
  <si>
    <t>Недель</t>
  </si>
  <si>
    <t>Кабинеты: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</si>
  <si>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</si>
  <si>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</si>
  <si>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</si>
  <si>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электронный</t>
  </si>
  <si>
    <t>Залы:</t>
  </si>
  <si>
    <t>Библиотека и читальный зал с выходом в сеть Интернет</t>
  </si>
  <si>
    <t>Актовый зал</t>
  </si>
  <si>
    <t>2. Начало учебных занятий - 1 сентября, окончание - в соответствии с календарным графиком учебного процесса.</t>
  </si>
  <si>
    <t>3. Максимальный объем учебной нагрузки обучающегося составляет 54 академических часа в неделю, включая все виды аудиторной и внеаудиторной  учебной нагрузки.</t>
  </si>
  <si>
    <t>9.   Контрольные работы, зачеты проводятся за счет часов, отведенных на изучение дисциплин и междисциплинарных курсов.</t>
  </si>
  <si>
    <t>Согласовано:</t>
  </si>
  <si>
    <t>курс</t>
  </si>
  <si>
    <t>2, 3 4</t>
  </si>
  <si>
    <t>1.      Учебный план разработан в соответствии с Федеральным государственным образовательным стандартом среднего  профессионального образования по специальности   52.02.04 Актерское искусство, утвержденным  приказом  Минобрнауки России от 27.10.2014 N 1359, зарегистрированным в Минюсте России  01.12.2014 N 35016,  с учетом рекомендаций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 марта 2015 года № 06-259), Порядком организации и 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464, Положением о практике обучающихся, осваивающих основные профессиональные образовательные  программы среднего профессионального образования, утвержденным приказом Министерства образования и науки Российской Федерации от 18 апреля 2013 г. № 291.</t>
  </si>
  <si>
    <t>2. Сводные данные по бюджету времени (в неделях)</t>
  </si>
  <si>
    <t xml:space="preserve"> 5. Общеобразовательный учебный цикл реализуется по гуманитарному профилю. В соответствии с ФГОС СПО срок получения СПО по ППССЗ для лиц, обучающихся на базе основного общего образования, а так же для лиц обучающихся набазе среднего общего образования составляет 3 года 10 месяцев. Обучающийся, имеющий среднее общее образование имеет право на зачет соответствующих дисциплин, освоенных в процессе предшествующего  обучения, что освобождает его от необходимости повторного освоения. (п. 7.15 ФГОС СПО)</t>
  </si>
  <si>
    <t>4. Объем аудиторной учебной нагрузки в очной форме обучения составляет - 36 академических часов в неделю.</t>
  </si>
  <si>
    <t>История зарубежной литературы</t>
  </si>
  <si>
    <t xml:space="preserve">История кино </t>
  </si>
  <si>
    <t>6.   Распределение вариативной части основывается на исторических традициях в подготовке профессиональных кадров в области театрального искусства. Объем времени  (1026 мах/684 часа), отведенный на вариативную часть учебных циклов ППССЗ использован:  297мах/198 часов на увеличение часов учебного цикла ОГСЭ; 483мах/322 часа на увеличение часов учебного цикла общепрофессиональных дисциплин - из них 468мах/312 часа   на введение дисциплин: История зарубежной литературы (246мах/164), История кино(222мах/148) ; 246мах/164 часа на увеличение объема часов профессионального  модуля ПМ.01 Творческо-исполнительская деятельность.</t>
  </si>
  <si>
    <t>7. На основании ФГОС СПО  дисциплина «Физическая культура» предусматривает 2 часа обязательных учебных   занятий и 2 часа самостоятельной работы (за счет различных форм внеаудиторных занятий в спортивных клубах, секциях).</t>
  </si>
  <si>
    <t>·         Входной контроль проводится преподавателем по дисциплинам и МДК (разделам) в первые две недели начала их изучения;</t>
  </si>
  <si>
    <t>·         Рубежный контроль (межсессионная аттестация) проводится 2 раза в год (ноябрь, март) по всем дисциплинам, МДК (разделам) учебного плана и всем видам практик.</t>
  </si>
  <si>
    <t>Промежуточная аттестация – является основной формой контроля учебной работы обучающихся и оценивает результаты учебной деятельности  обучающегося за семестр. Промежуточная аттестация проводится в форме зачетов и экзаменов. Проведение экзаменов сконцентрировано в рамках календарных недель, определенных графиком учебного процесса. Промежуточная аттестация по профессиональным модулям проводится в форме  экзамена (квалификационного). Результаты промежуточной аттестации отражаются в зачетной книжке успеваемости обучающегося и ведомостях  промежуточной аттестации по специальностям. Зачеты и экзамены представлены в таблице 1:</t>
  </si>
  <si>
    <t xml:space="preserve">Таблица 1 </t>
  </si>
  <si>
    <t>русского языка и литературы;</t>
  </si>
  <si>
    <t>математики и информатики;</t>
  </si>
  <si>
    <t>иностранного языка;</t>
  </si>
  <si>
    <t>истории, географии и обществознания;</t>
  </si>
  <si>
    <t>гуманитарных и социально-экономических дисциплин;</t>
  </si>
  <si>
    <t>мировой художественной культуры;</t>
  </si>
  <si>
    <t>музыкально-теоретических дисциплин;</t>
  </si>
  <si>
    <t>истории театра, изобразительного искусства;</t>
  </si>
  <si>
    <t xml:space="preserve">Учебные классы </t>
  </si>
  <si>
    <t>для индивидуальных занятий;</t>
  </si>
  <si>
    <t>для групповых занятий;</t>
  </si>
  <si>
    <t>для проведения репетиционных занятий;</t>
  </si>
  <si>
    <t>для занятий по междисциплинарным курсам "Сценическое движение и фехтование", "Танец" со специализированным оборудованием;</t>
  </si>
  <si>
    <t>для занятий по междисциплинарному курсу "Грим".</t>
  </si>
  <si>
    <t>театральный зал;</t>
  </si>
  <si>
    <t>зал с зеркалами;</t>
  </si>
  <si>
    <t>Курс/ семестр</t>
  </si>
  <si>
    <t>Председатель ПЦК</t>
  </si>
  <si>
    <t xml:space="preserve"> 4. Пояснения к учебному плану</t>
  </si>
  <si>
    <t>I, 1 с</t>
  </si>
  <si>
    <t>I, 2 с</t>
  </si>
  <si>
    <t>II, 3 с</t>
  </si>
  <si>
    <t>II, 4 с</t>
  </si>
  <si>
    <t>III, 5 с</t>
  </si>
  <si>
    <t>III, 6 с</t>
  </si>
  <si>
    <t>IV, 7 с</t>
  </si>
  <si>
    <t>IV, 8с</t>
  </si>
  <si>
    <t>Обществознание,                 Математика и информатика,  Русский язык,                          Литература,                                 История</t>
  </si>
  <si>
    <t>История изобразительного искусства,                                               Основы философии</t>
  </si>
  <si>
    <t>История,                                      Психология общения</t>
  </si>
  <si>
    <t>География,                                                 Физическая культура*</t>
  </si>
  <si>
    <t xml:space="preserve">  Физическая культура*</t>
  </si>
  <si>
    <t>История мировой и отечественной драматургии,                                       История зарубежной литературы, Сценическая речь</t>
  </si>
  <si>
    <t>Музыкальное воспитание, Сценическая речь,                Сценическое движение и фехтование</t>
  </si>
  <si>
    <t>дисциплин и МДК</t>
  </si>
  <si>
    <t>3,4,5,6,7*</t>
  </si>
  <si>
    <t>1/1Эк</t>
  </si>
  <si>
    <t>4/1Эк</t>
  </si>
  <si>
    <t>1,2*</t>
  </si>
  <si>
    <t>7,8*</t>
  </si>
  <si>
    <t>3 (1к)</t>
  </si>
  <si>
    <t>История мировой и отечественной драматургии,                                                      Физическая культура*,                                Русский язык и культура речи,                            История зарубежной литературы,                       Мастерство актера,                                             Танец</t>
  </si>
  <si>
    <t>Иностранный язык,                                       Физическая культура*,                                 Сольное пение ,                                                     История кино ,                                                 Сценическая речь                                             Сценическое движение и фехтование,               Танец,                                                                              Грим</t>
  </si>
  <si>
    <t>Иностранный язык,                                           Естествознание,                                                  Физическая культура*,                                   Основы безопасности жизнедеятельности,                История мировой культуры,                    Музыкальное воспитание,                              Мастерство актера,                                     Сценическая речь,                                                  Сценическое движение и фехтование</t>
  </si>
  <si>
    <t>Информационное обеспечение профессиональной деятельности,                 Физическая культура*,                                     История театра  (зарубежного и отечественного),                                          Безопасность жизнедеятельности,                         Мастерство актера,                                             Сценическое движение и фехтование,                        Танец,                                                                               Грим                                                           Педагогические основы преподавания творческих дисциплин</t>
  </si>
  <si>
    <t>История театра  (зарубежного и отечественного),                             Мастерство актера,                         Комплексный (Педагогические основы преподавания творческих дисциплин, Учебно-методическое обеспечение учебного процесса)</t>
  </si>
  <si>
    <t>·         Зачет по производственной практике  (по профилю специальности);</t>
  </si>
  <si>
    <t>·         Зачет по производственной практике (преддипломной).</t>
  </si>
  <si>
    <t>4,6,8*</t>
  </si>
  <si>
    <t>6, 8*</t>
  </si>
  <si>
    <t>Заместитель директора</t>
  </si>
  <si>
    <t>8. Порядок аттестации обучающихся. Оценка качества освоения ППССЗ включает текущий контроль успеваемости, промежуточную и государственную итоговую аттестации обучающихся, которые осуществляются в двух основных направлениях – оценка уровня освоения дисциплин и оценка компетенций. Формы текущего контроля успеваемости и промежуточной аттестации доводятся до сведения обучающихся в течение первых двух месяцев с начала  обучения. Текущий контроль включает в себя входной и рубежный:</t>
  </si>
  <si>
    <t>12 .  Консультации предусмотрены из расчета 4 часа на одного  обучающегося на каждый учебный год. Формы проведения консультаций (групповые, индивидуальные, письменные, устные) определяются образовательной организацией.</t>
  </si>
  <si>
    <t>13. В период обучения с юношами проводятся учебные сборы в соответствии с п.1 ст.13 Федерального закона "О воинской обязанности им военной службе" от 28 марта 1998 г. № 53-ФЗ.</t>
  </si>
  <si>
    <t>14.  Государственная итоговая  аттестация  предусмотрена в виде выпускной квалификационной работы (дипломная работа, дипломный проект) - "Исполнение роли в дипломном спектакле" (по видам); государственного экзамена по междисциплинарным курсам "Педагогические основы преподавания творческих дисциплин", "Учебно-методическое обеспечение учебного процесса".</t>
  </si>
  <si>
    <t>10 Учебная и производственная практика</t>
  </si>
  <si>
    <t>11. Формами итогового контроля по учебной практике являются:·         Дифференцированный зачет по учебной  практике.</t>
  </si>
  <si>
    <t xml:space="preserve"> Формами итогового контроля по производственной практике являются:</t>
  </si>
  <si>
    <t>15. Сокращения в названии учебных дисциплин, МДК и УП</t>
  </si>
  <si>
    <t>16. Перечень  кабинетов, лабораторий, мастерских и других помещений</t>
  </si>
  <si>
    <r>
      <t>Сокращенное название</t>
    </r>
    <r>
      <rPr>
        <sz val="9"/>
        <color rgb="FFFF0000"/>
        <rFont val="Times New Roman"/>
        <family val="1"/>
        <charset val="204"/>
      </rPr>
      <t xml:space="preserve"> дисциплин, МДК и УП</t>
    </r>
  </si>
  <si>
    <t>Полное названиедисциплин, МДК и УП в соответствии с учебным планом</t>
  </si>
  <si>
    <t>МДК ПОПТД (Пед. осн. преп. тв. дисц.)</t>
  </si>
  <si>
    <t>ПДП (преддипломная)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</si>
</sst>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55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Symbol"/>
      <family val="1"/>
      <charset val="2"/>
    </font>
    <font>
      <b/>
      <sz val="11"/>
      <name val="Arial"/>
      <family val="2"/>
      <charset val="204"/>
    </font>
    <font>
      <sz val="8"/>
      <name val="Arial Cyr"/>
      <family val="2"/>
      <charset val="204"/>
    </font>
    <font>
      <sz val="10"/>
      <name val="Symbol"/>
      <family val="1"/>
      <charset val="2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ahoma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7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sz val="8"/>
      <name val="Arial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AD0C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0" fontId="31" fillId="0" borderId="0"/>
    <xf numFmtId="0" fontId="47" fillId="0" borderId="0"/>
  </cellStyleXfs>
  <cellXfs count="417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1" applyFont="1" applyFill="1" applyAlignment="1" applyProtection="1">
      <alignment horizontal="center" vertical="center"/>
      <protection hidden="1"/>
    </xf>
    <xf numFmtId="0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Alignment="1" applyProtection="1">
      <protection hidden="1"/>
    </xf>
    <xf numFmtId="49" fontId="13" fillId="0" borderId="0" xfId="1" applyNumberFormat="1" applyFont="1" applyFill="1" applyBorder="1" applyAlignment="1" applyProtection="1">
      <alignment horizontal="center" vertical="center" textRotation="90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49" fontId="1" fillId="0" borderId="0" xfId="1" applyNumberFormat="1" applyFont="1" applyFill="1" applyAlignment="1" applyProtection="1">
      <protection hidden="1"/>
    </xf>
    <xf numFmtId="0" fontId="3" fillId="0" borderId="0" xfId="1" applyFont="1" applyFill="1" applyAlignment="1" applyProtection="1">
      <protection hidden="1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wrapText="1"/>
    </xf>
    <xf numFmtId="0" fontId="7" fillId="6" borderId="3" xfId="1" applyNumberFormat="1" applyFont="1" applyFill="1" applyBorder="1" applyAlignment="1" applyProtection="1">
      <alignment horizontal="center" vertical="center" wrapText="1"/>
    </xf>
    <xf numFmtId="0" fontId="7" fillId="6" borderId="3" xfId="1" applyNumberFormat="1" applyFont="1" applyFill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top"/>
    </xf>
    <xf numFmtId="0" fontId="9" fillId="0" borderId="3" xfId="1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/>
    </xf>
    <xf numFmtId="0" fontId="7" fillId="7" borderId="3" xfId="1" applyNumberFormat="1" applyFont="1" applyFill="1" applyBorder="1" applyAlignment="1" applyProtection="1">
      <alignment horizontal="left" vertical="center"/>
    </xf>
    <xf numFmtId="0" fontId="7" fillId="7" borderId="3" xfId="1" applyNumberFormat="1" applyFont="1" applyFill="1" applyBorder="1" applyAlignment="1" applyProtection="1">
      <alignment horizontal="left" vertical="center" wrapText="1"/>
    </xf>
    <xf numFmtId="0" fontId="7" fillId="5" borderId="3" xfId="1" applyNumberFormat="1" applyFont="1" applyFill="1" applyBorder="1" applyAlignment="1" applyProtection="1">
      <alignment horizontal="right" vertical="center" wrapText="1"/>
    </xf>
    <xf numFmtId="0" fontId="9" fillId="3" borderId="3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49" fontId="5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vertical="center"/>
      <protection hidden="1"/>
    </xf>
    <xf numFmtId="0" fontId="5" fillId="3" borderId="0" xfId="1" applyNumberFormat="1" applyFont="1" applyFill="1" applyBorder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vertical="center"/>
      <protection hidden="1"/>
    </xf>
    <xf numFmtId="49" fontId="5" fillId="0" borderId="0" xfId="1" applyNumberFormat="1" applyFont="1" applyFill="1" applyBorder="1" applyAlignment="1" applyProtection="1"/>
    <xf numFmtId="49" fontId="14" fillId="0" borderId="0" xfId="1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protection hidden="1"/>
    </xf>
    <xf numFmtId="49" fontId="3" fillId="0" borderId="0" xfId="1" applyNumberFormat="1" applyFont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vertical="top" wrapText="1"/>
      <protection hidden="1"/>
    </xf>
    <xf numFmtId="0" fontId="16" fillId="0" borderId="0" xfId="1" applyNumberFormat="1" applyFont="1" applyFill="1" applyBorder="1" applyAlignment="1" applyProtection="1">
      <protection hidden="1"/>
    </xf>
    <xf numFmtId="49" fontId="5" fillId="0" borderId="0" xfId="1" applyNumberFormat="1" applyFont="1" applyFill="1" applyBorder="1" applyAlignment="1" applyProtection="1">
      <alignment horizontal="left" vertical="center" indent="1"/>
      <protection hidden="1"/>
    </xf>
    <xf numFmtId="49" fontId="5" fillId="0" borderId="0" xfId="1" applyNumberFormat="1" applyFont="1" applyFill="1" applyBorder="1" applyAlignment="1" applyProtection="1"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0" xfId="2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vertical="top" wrapText="1"/>
    </xf>
    <xf numFmtId="0" fontId="1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horizontal="left" indent="1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Border="1" applyAlignment="1" applyProtection="1">
      <protection hidden="1"/>
    </xf>
    <xf numFmtId="49" fontId="3" fillId="0" borderId="0" xfId="1" applyNumberFormat="1" applyFont="1" applyFill="1" applyBorder="1" applyAlignment="1" applyProtection="1">
      <alignment horizontal="left" indent="1"/>
      <protection hidden="1"/>
    </xf>
    <xf numFmtId="0" fontId="17" fillId="0" borderId="0" xfId="1" applyFont="1" applyFill="1" applyBorder="1" applyAlignment="1" applyProtection="1">
      <protection hidden="1"/>
    </xf>
    <xf numFmtId="0" fontId="1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1" fillId="0" borderId="0" xfId="1" applyFont="1" applyFill="1" applyAlignment="1" applyProtection="1">
      <alignment horizontal="center"/>
      <protection hidden="1"/>
    </xf>
    <xf numFmtId="0" fontId="21" fillId="0" borderId="0" xfId="1" applyFont="1" applyFill="1" applyAlignment="1" applyProtection="1"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49" fontId="22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1" fontId="22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3" xfId="1" applyFont="1" applyFill="1" applyBorder="1" applyAlignment="1" applyProtection="1">
      <alignment horizontal="center" vertical="center" shrinkToFit="1"/>
      <protection hidden="1"/>
    </xf>
    <xf numFmtId="0" fontId="22" fillId="0" borderId="0" xfId="1" applyFont="1" applyFill="1" applyAlignment="1" applyProtection="1">
      <protection hidden="1"/>
    </xf>
    <xf numFmtId="0" fontId="22" fillId="0" borderId="3" xfId="1" applyNumberFormat="1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22" fillId="0" borderId="0" xfId="1" applyNumberFormat="1" applyFont="1" applyFill="1" applyBorder="1" applyAlignment="1" applyProtection="1">
      <alignment horizontal="center" vertical="center"/>
      <protection hidden="1"/>
    </xf>
    <xf numFmtId="1" fontId="22" fillId="0" borderId="0" xfId="1" applyNumberFormat="1" applyFont="1" applyFill="1" applyBorder="1" applyAlignment="1" applyProtection="1">
      <alignment horizontal="center" vertical="center"/>
      <protection hidden="1"/>
    </xf>
    <xf numFmtId="49" fontId="22" fillId="0" borderId="0" xfId="1" applyNumberFormat="1" applyFont="1" applyFill="1" applyAlignment="1" applyProtection="1">
      <protection hidden="1"/>
    </xf>
    <xf numFmtId="49" fontId="23" fillId="0" borderId="0" xfId="1" applyNumberFormat="1" applyFont="1" applyFill="1" applyAlignment="1" applyProtection="1">
      <protection hidden="1"/>
    </xf>
    <xf numFmtId="49" fontId="23" fillId="0" borderId="0" xfId="1" applyNumberFormat="1" applyFont="1" applyFill="1" applyAlignment="1" applyProtection="1">
      <alignment vertical="top" wrapText="1"/>
      <protection hidden="1"/>
    </xf>
    <xf numFmtId="0" fontId="23" fillId="0" borderId="0" xfId="1" applyNumberFormat="1" applyFont="1" applyFill="1" applyAlignment="1" applyProtection="1">
      <protection hidden="1"/>
    </xf>
    <xf numFmtId="49" fontId="23" fillId="0" borderId="22" xfId="1" applyNumberFormat="1" applyFont="1" applyFill="1" applyBorder="1" applyAlignment="1" applyProtection="1">
      <alignment horizontal="center" vertical="center"/>
      <protection hidden="1"/>
    </xf>
    <xf numFmtId="49" fontId="22" fillId="0" borderId="0" xfId="1" applyNumberFormat="1" applyFont="1" applyFill="1" applyAlignment="1" applyProtection="1">
      <alignment horizontal="left" vertical="center" indent="1"/>
      <protection hidden="1"/>
    </xf>
    <xf numFmtId="49" fontId="22" fillId="0" borderId="0" xfId="1" applyNumberFormat="1" applyFont="1" applyFill="1" applyAlignment="1" applyProtection="1">
      <alignment vertical="center"/>
      <protection hidden="1"/>
    </xf>
    <xf numFmtId="49" fontId="22" fillId="0" borderId="22" xfId="1" applyNumberFormat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Alignment="1" applyProtection="1">
      <protection hidden="1"/>
    </xf>
    <xf numFmtId="0" fontId="22" fillId="0" borderId="0" xfId="1" applyFont="1" applyFill="1" applyAlignment="1" applyProtection="1">
      <alignment vertical="center"/>
      <protection hidden="1"/>
    </xf>
    <xf numFmtId="49" fontId="23" fillId="0" borderId="0" xfId="1" applyNumberFormat="1" applyFont="1" applyFill="1" applyAlignment="1" applyProtection="1">
      <alignment horizontal="left" vertical="top" wrapText="1" indent="1"/>
    </xf>
    <xf numFmtId="49" fontId="22" fillId="0" borderId="0" xfId="1" applyNumberFormat="1" applyFont="1" applyFill="1" applyAlignment="1" applyProtection="1">
      <alignment horizontal="left" indent="1"/>
      <protection hidden="1"/>
    </xf>
    <xf numFmtId="49" fontId="22" fillId="0" borderId="0" xfId="1" applyNumberFormat="1" applyFont="1" applyFill="1" applyAlignment="1" applyProtection="1">
      <alignment horizontal="left" vertical="center" wrapText="1"/>
    </xf>
    <xf numFmtId="49" fontId="22" fillId="0" borderId="0" xfId="1" applyNumberFormat="1" applyFont="1" applyFill="1" applyBorder="1" applyAlignment="1" applyProtection="1">
      <alignment horizontal="center" vertical="center"/>
      <protection hidden="1"/>
    </xf>
    <xf numFmtId="49" fontId="23" fillId="0" borderId="0" xfId="1" applyNumberFormat="1" applyFont="1" applyFill="1" applyAlignment="1" applyProtection="1">
      <alignment horizontal="left" indent="1"/>
      <protection hidden="1"/>
    </xf>
    <xf numFmtId="0" fontId="23" fillId="0" borderId="0" xfId="1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22" fillId="0" borderId="3" xfId="1" applyFont="1" applyFill="1" applyBorder="1" applyAlignment="1" applyProtection="1">
      <alignment horizontal="center" vertical="center"/>
      <protection hidden="1"/>
    </xf>
    <xf numFmtId="0" fontId="22" fillId="3" borderId="1" xfId="1" applyFont="1" applyFill="1" applyBorder="1" applyAlignment="1" applyProtection="1">
      <alignment horizontal="center" vertical="center"/>
      <protection hidden="1"/>
    </xf>
    <xf numFmtId="0" fontId="22" fillId="3" borderId="10" xfId="1" applyFont="1" applyFill="1" applyBorder="1" applyAlignment="1" applyProtection="1">
      <alignment horizontal="center" vertical="center"/>
      <protection hidden="1"/>
    </xf>
    <xf numFmtId="49" fontId="22" fillId="0" borderId="0" xfId="1" applyNumberFormat="1" applyFont="1" applyFill="1" applyAlignment="1" applyProtection="1">
      <alignment horizontal="left" vertical="top" wrapText="1" indent="1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justify" vertical="center" wrapText="1"/>
    </xf>
    <xf numFmtId="0" fontId="26" fillId="0" borderId="3" xfId="1" applyNumberFormat="1" applyFont="1" applyFill="1" applyBorder="1" applyAlignment="1" applyProtection="1">
      <alignment horizontal="left" vertical="center"/>
    </xf>
    <xf numFmtId="0" fontId="26" fillId="0" borderId="3" xfId="1" applyNumberFormat="1" applyFont="1" applyFill="1" applyBorder="1" applyAlignment="1" applyProtection="1">
      <alignment horizontal="left" vertical="center" wrapText="1"/>
    </xf>
    <xf numFmtId="0" fontId="26" fillId="2" borderId="3" xfId="1" applyNumberFormat="1" applyFont="1" applyFill="1" applyBorder="1" applyAlignment="1" applyProtection="1">
      <alignment horizontal="left" vertical="center" wrapText="1"/>
    </xf>
    <xf numFmtId="0" fontId="28" fillId="0" borderId="3" xfId="1" applyNumberFormat="1" applyFont="1" applyFill="1" applyBorder="1" applyAlignment="1" applyProtection="1">
      <alignment horizontal="left" vertical="center" wrapText="1"/>
    </xf>
    <xf numFmtId="0" fontId="28" fillId="4" borderId="3" xfId="1" applyNumberFormat="1" applyFont="1" applyFill="1" applyBorder="1" applyAlignment="1" applyProtection="1">
      <alignment horizontal="right" vertical="center" wrapText="1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1" fontId="22" fillId="0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locked="0"/>
    </xf>
    <xf numFmtId="0" fontId="31" fillId="0" borderId="0" xfId="4" applyAlignment="1" applyProtection="1">
      <alignment vertical="center" wrapText="1"/>
      <protection locked="0"/>
    </xf>
    <xf numFmtId="0" fontId="0" fillId="0" borderId="0" xfId="0" applyFill="1" applyAlignment="1" applyProtection="1">
      <protection locked="0"/>
    </xf>
    <xf numFmtId="0" fontId="33" fillId="0" borderId="4" xfId="0" applyFont="1" applyFill="1" applyBorder="1" applyAlignment="1" applyProtection="1">
      <protection locked="0"/>
    </xf>
    <xf numFmtId="0" fontId="33" fillId="0" borderId="0" xfId="0" applyFont="1" applyFill="1" applyAlignment="1" applyProtection="1">
      <protection locked="0"/>
    </xf>
    <xf numFmtId="0" fontId="3" fillId="0" borderId="3" xfId="3" applyNumberFormat="1" applyFill="1" applyBorder="1" applyAlignment="1" applyProtection="1">
      <alignment horizontal="center" vertical="center" textRotation="90" wrapText="1"/>
      <protection locked="0"/>
    </xf>
    <xf numFmtId="0" fontId="3" fillId="0" borderId="3" xfId="3" applyNumberFormat="1" applyFill="1" applyBorder="1" applyAlignment="1" applyProtection="1">
      <alignment horizontal="center" vertical="center"/>
      <protection locked="0"/>
    </xf>
    <xf numFmtId="0" fontId="3" fillId="0" borderId="11" xfId="3" applyNumberFormat="1" applyFill="1" applyBorder="1" applyAlignment="1" applyProtection="1">
      <alignment horizontal="center" vertical="center" wrapText="1"/>
      <protection locked="0"/>
    </xf>
    <xf numFmtId="0" fontId="3" fillId="0" borderId="3" xfId="3" applyNumberFormat="1" applyFill="1" applyBorder="1" applyAlignment="1" applyProtection="1">
      <alignment horizontal="center" vertical="center" wrapText="1"/>
      <protection locked="0"/>
    </xf>
    <xf numFmtId="0" fontId="34" fillId="0" borderId="3" xfId="4" applyFont="1" applyBorder="1" applyAlignment="1" applyProtection="1">
      <alignment horizontal="center" vertical="center" wrapText="1"/>
      <protection locked="0"/>
    </xf>
    <xf numFmtId="0" fontId="7" fillId="2" borderId="3" xfId="3" applyNumberFormat="1" applyFont="1" applyFill="1" applyBorder="1" applyAlignment="1" applyProtection="1">
      <alignment horizontal="left" vertical="top"/>
      <protection locked="0"/>
    </xf>
    <xf numFmtId="0" fontId="7" fillId="2" borderId="3" xfId="4" applyFont="1" applyFill="1" applyBorder="1" applyAlignment="1" applyProtection="1">
      <alignment horizontal="center" vertical="center"/>
      <protection locked="0"/>
    </xf>
    <xf numFmtId="1" fontId="7" fillId="2" borderId="3" xfId="4" applyNumberFormat="1" applyFont="1" applyFill="1" applyBorder="1" applyAlignment="1">
      <alignment horizontal="center" vertical="center"/>
    </xf>
    <xf numFmtId="1" fontId="28" fillId="2" borderId="3" xfId="4" applyNumberFormat="1" applyFont="1" applyFill="1" applyBorder="1" applyAlignment="1">
      <alignment horizontal="center" vertical="center"/>
    </xf>
    <xf numFmtId="1" fontId="36" fillId="2" borderId="3" xfId="4" applyNumberFormat="1" applyFont="1" applyFill="1" applyBorder="1" applyAlignment="1">
      <alignment horizontal="center" vertical="center"/>
    </xf>
    <xf numFmtId="0" fontId="37" fillId="0" borderId="0" xfId="0" applyFont="1" applyFill="1" applyAlignment="1" applyProtection="1">
      <protection locked="0"/>
    </xf>
    <xf numFmtId="1" fontId="37" fillId="0" borderId="0" xfId="0" applyNumberFormat="1" applyFont="1" applyFill="1" applyAlignment="1" applyProtection="1">
      <protection locked="0"/>
    </xf>
    <xf numFmtId="0" fontId="9" fillId="2" borderId="11" xfId="4" applyFont="1" applyFill="1" applyBorder="1" applyAlignment="1" applyProtection="1">
      <alignment horizontal="left" vertical="center" wrapText="1"/>
      <protection locked="0"/>
    </xf>
    <xf numFmtId="0" fontId="9" fillId="2" borderId="3" xfId="4" applyFont="1" applyFill="1" applyBorder="1" applyAlignment="1" applyProtection="1">
      <alignment horizontal="center" vertical="center"/>
      <protection locked="0"/>
    </xf>
    <xf numFmtId="1" fontId="9" fillId="2" borderId="3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26" fillId="2" borderId="3" xfId="4" applyFont="1" applyFill="1" applyBorder="1" applyAlignment="1" applyProtection="1">
      <alignment horizontal="center" vertical="center"/>
      <protection locked="0"/>
    </xf>
    <xf numFmtId="1" fontId="38" fillId="2" borderId="3" xfId="4" applyNumberFormat="1" applyFont="1" applyFill="1" applyBorder="1" applyAlignment="1">
      <alignment horizontal="center" vertical="center"/>
    </xf>
    <xf numFmtId="0" fontId="38" fillId="2" borderId="3" xfId="4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protection locked="0"/>
    </xf>
    <xf numFmtId="0" fontId="7" fillId="2" borderId="11" xfId="4" applyFont="1" applyFill="1" applyBorder="1" applyAlignment="1" applyProtection="1">
      <alignment horizontal="left" vertical="center" wrapText="1"/>
      <protection locked="0"/>
    </xf>
    <xf numFmtId="0" fontId="28" fillId="2" borderId="3" xfId="4" applyFont="1" applyFill="1" applyBorder="1" applyAlignment="1" applyProtection="1">
      <alignment horizontal="center" vertical="center"/>
      <protection locked="0"/>
    </xf>
    <xf numFmtId="1" fontId="7" fillId="2" borderId="3" xfId="4" applyNumberFormat="1" applyFont="1" applyFill="1" applyBorder="1" applyAlignment="1" applyProtection="1">
      <alignment horizontal="center" vertical="center"/>
      <protection locked="0"/>
    </xf>
    <xf numFmtId="1" fontId="28" fillId="2" borderId="3" xfId="4" applyNumberFormat="1" applyFont="1" applyFill="1" applyBorder="1" applyAlignment="1" applyProtection="1">
      <alignment horizontal="center" vertical="center"/>
      <protection locked="0"/>
    </xf>
    <xf numFmtId="1" fontId="9" fillId="2" borderId="3" xfId="4" applyNumberFormat="1" applyFont="1" applyFill="1" applyBorder="1" applyAlignment="1" applyProtection="1">
      <alignment horizontal="center" vertical="center"/>
      <protection locked="0"/>
    </xf>
    <xf numFmtId="1" fontId="27" fillId="2" borderId="3" xfId="4" applyNumberFormat="1" applyFont="1" applyFill="1" applyBorder="1" applyAlignment="1" applyProtection="1">
      <alignment horizontal="center" vertical="center"/>
      <protection locked="0"/>
    </xf>
    <xf numFmtId="1" fontId="20" fillId="2" borderId="3" xfId="4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protection locked="0"/>
    </xf>
    <xf numFmtId="0" fontId="7" fillId="2" borderId="3" xfId="4" applyFont="1" applyFill="1" applyBorder="1" applyAlignment="1" applyProtection="1">
      <alignment horizontal="left" vertical="center" wrapText="1"/>
      <protection locked="0"/>
    </xf>
    <xf numFmtId="1" fontId="40" fillId="0" borderId="0" xfId="0" applyNumberFormat="1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38" fillId="0" borderId="3" xfId="4" applyFont="1" applyBorder="1" applyAlignment="1" applyProtection="1">
      <alignment horizontal="center" vertical="center"/>
      <protection locked="0"/>
    </xf>
    <xf numFmtId="49" fontId="32" fillId="2" borderId="3" xfId="4" applyNumberFormat="1" applyFont="1" applyFill="1" applyBorder="1" applyAlignment="1" applyProtection="1">
      <alignment horizontal="center" vertical="center"/>
      <protection locked="0"/>
    </xf>
    <xf numFmtId="1" fontId="38" fillId="9" borderId="3" xfId="4" applyNumberFormat="1" applyFont="1" applyFill="1" applyBorder="1" applyAlignment="1">
      <alignment horizontal="center" vertical="center"/>
    </xf>
    <xf numFmtId="0" fontId="9" fillId="2" borderId="0" xfId="4" applyFont="1" applyFill="1" applyProtection="1">
      <protection locked="0"/>
    </xf>
    <xf numFmtId="0" fontId="9" fillId="2" borderId="3" xfId="4" applyFont="1" applyFill="1" applyBorder="1" applyAlignment="1" applyProtection="1">
      <alignment horizontal="center" vertical="center" wrapText="1"/>
      <protection locked="0"/>
    </xf>
    <xf numFmtId="0" fontId="9" fillId="2" borderId="3" xfId="4" applyFont="1" applyFill="1" applyBorder="1" applyAlignment="1" applyProtection="1">
      <alignment vertical="center" wrapText="1"/>
      <protection locked="0"/>
    </xf>
    <xf numFmtId="0" fontId="9" fillId="2" borderId="11" xfId="4" applyFont="1" applyFill="1" applyBorder="1" applyAlignment="1" applyProtection="1">
      <alignment horizontal="left" vertical="center"/>
      <protection locked="0"/>
    </xf>
    <xf numFmtId="0" fontId="2" fillId="2" borderId="3" xfId="4" applyFont="1" applyFill="1" applyBorder="1" applyAlignment="1" applyProtection="1">
      <alignment horizontal="left" vertical="center" wrapText="1"/>
      <protection locked="0"/>
    </xf>
    <xf numFmtId="0" fontId="39" fillId="2" borderId="0" xfId="0" applyFont="1" applyFill="1" applyAlignment="1" applyProtection="1">
      <protection locked="0"/>
    </xf>
    <xf numFmtId="0" fontId="41" fillId="2" borderId="11" xfId="4" applyFont="1" applyFill="1" applyBorder="1" applyAlignment="1" applyProtection="1">
      <alignment horizontal="left" vertical="center" wrapText="1"/>
      <protection locked="0"/>
    </xf>
    <xf numFmtId="0" fontId="41" fillId="2" borderId="3" xfId="4" applyFont="1" applyFill="1" applyBorder="1" applyAlignment="1" applyProtection="1">
      <alignment horizontal="center" vertical="center"/>
      <protection locked="0"/>
    </xf>
    <xf numFmtId="1" fontId="26" fillId="2" borderId="3" xfId="4" applyNumberFormat="1" applyFont="1" applyFill="1" applyBorder="1" applyAlignment="1" applyProtection="1">
      <alignment horizontal="center" vertical="center"/>
      <protection locked="0"/>
    </xf>
    <xf numFmtId="0" fontId="36" fillId="2" borderId="3" xfId="4" applyFont="1" applyFill="1" applyBorder="1" applyAlignment="1">
      <alignment horizontal="center" vertical="center"/>
    </xf>
    <xf numFmtId="0" fontId="33" fillId="2" borderId="0" xfId="0" applyFont="1" applyFill="1" applyAlignment="1" applyProtection="1">
      <protection locked="0"/>
    </xf>
    <xf numFmtId="0" fontId="7" fillId="2" borderId="3" xfId="4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 applyProtection="1">
      <alignment horizontal="center" vertical="top"/>
      <protection locked="0"/>
    </xf>
    <xf numFmtId="0" fontId="2" fillId="2" borderId="11" xfId="3" applyNumberFormat="1" applyFont="1" applyFill="1" applyBorder="1" applyAlignment="1" applyProtection="1">
      <alignment horizontal="left" vertical="top" wrapText="1"/>
      <protection locked="0"/>
    </xf>
    <xf numFmtId="0" fontId="7" fillId="2" borderId="3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/>
      <protection locked="0"/>
    </xf>
    <xf numFmtId="0" fontId="26" fillId="2" borderId="3" xfId="3" applyNumberFormat="1" applyFont="1" applyFill="1" applyBorder="1" applyAlignment="1" applyProtection="1">
      <alignment horizontal="center" vertical="top"/>
      <protection locked="0"/>
    </xf>
    <xf numFmtId="0" fontId="7" fillId="2" borderId="11" xfId="3" applyNumberFormat="1" applyFont="1" applyFill="1" applyBorder="1" applyAlignment="1" applyProtection="1">
      <alignment horizontal="left" vertical="top" wrapText="1"/>
      <protection locked="0"/>
    </xf>
    <xf numFmtId="0" fontId="28" fillId="2" borderId="3" xfId="3" applyNumberFormat="1" applyFont="1" applyFill="1" applyBorder="1" applyAlignment="1" applyProtection="1">
      <alignment horizontal="center" vertical="top"/>
      <protection locked="0"/>
    </xf>
    <xf numFmtId="0" fontId="31" fillId="0" borderId="0" xfId="4" applyProtection="1">
      <protection locked="0"/>
    </xf>
    <xf numFmtId="0" fontId="9" fillId="2" borderId="11" xfId="3" applyNumberFormat="1" applyFont="1" applyFill="1" applyBorder="1" applyAlignment="1" applyProtection="1">
      <alignment horizontal="center" vertical="top"/>
      <protection locked="0"/>
    </xf>
    <xf numFmtId="0" fontId="3" fillId="2" borderId="3" xfId="3" applyNumberFormat="1" applyFill="1" applyBorder="1" applyProtection="1">
      <alignment vertical="top" wrapText="1"/>
      <protection locked="0"/>
    </xf>
    <xf numFmtId="0" fontId="9" fillId="2" borderId="0" xfId="3" applyNumberFormat="1" applyFont="1" applyFill="1" applyBorder="1" applyAlignment="1" applyProtection="1">
      <alignment vertical="top"/>
      <protection locked="0"/>
    </xf>
    <xf numFmtId="0" fontId="9" fillId="2" borderId="0" xfId="3" applyNumberFormat="1" applyFont="1" applyFill="1" applyBorder="1" applyProtection="1">
      <alignment vertical="top" wrapText="1"/>
      <protection locked="0"/>
    </xf>
    <xf numFmtId="0" fontId="7" fillId="2" borderId="0" xfId="3" applyNumberFormat="1" applyFont="1" applyFill="1" applyBorder="1" applyAlignment="1" applyProtection="1">
      <alignment horizontal="center" vertical="top" wrapText="1"/>
      <protection locked="0"/>
    </xf>
    <xf numFmtId="0" fontId="9" fillId="2" borderId="0" xfId="3" applyNumberFormat="1" applyFont="1" applyFill="1" applyBorder="1" applyAlignment="1" applyProtection="1">
      <alignment horizontal="center" vertical="top"/>
      <protection locked="0"/>
    </xf>
    <xf numFmtId="0" fontId="43" fillId="2" borderId="0" xfId="3" applyNumberFormat="1" applyFont="1" applyFill="1" applyBorder="1" applyProtection="1">
      <alignment vertical="top" wrapText="1"/>
      <protection locked="0"/>
    </xf>
    <xf numFmtId="0" fontId="10" fillId="2" borderId="3" xfId="3" applyNumberFormat="1" applyFont="1" applyFill="1" applyBorder="1" applyAlignment="1" applyProtection="1">
      <alignment horizontal="center" vertical="top"/>
      <protection locked="0"/>
    </xf>
    <xf numFmtId="0" fontId="7" fillId="2" borderId="0" xfId="3" applyNumberFormat="1" applyFont="1" applyFill="1" applyBorder="1" applyProtection="1">
      <alignment vertical="top" wrapText="1"/>
      <protection locked="0"/>
    </xf>
    <xf numFmtId="0" fontId="44" fillId="0" borderId="0" xfId="0" applyFont="1" applyFill="1" applyAlignment="1" applyProtection="1">
      <protection locked="0"/>
    </xf>
    <xf numFmtId="14" fontId="45" fillId="0" borderId="0" xfId="0" applyNumberFormat="1" applyFont="1" applyFill="1" applyAlignment="1" applyProtection="1">
      <protection locked="0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5" fillId="8" borderId="11" xfId="3" applyNumberFormat="1" applyFont="1" applyFill="1" applyBorder="1" applyAlignment="1" applyProtection="1">
      <alignment horizontal="left" vertical="top"/>
      <protection locked="0"/>
    </xf>
    <xf numFmtId="0" fontId="7" fillId="8" borderId="3" xfId="4" applyFont="1" applyFill="1" applyBorder="1" applyAlignment="1" applyProtection="1">
      <alignment horizontal="center" vertical="center"/>
      <protection locked="0"/>
    </xf>
    <xf numFmtId="1" fontId="7" fillId="8" borderId="3" xfId="4" applyNumberFormat="1" applyFont="1" applyFill="1" applyBorder="1" applyAlignment="1">
      <alignment horizontal="center" vertical="center"/>
    </xf>
    <xf numFmtId="1" fontId="28" fillId="8" borderId="3" xfId="4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0" fontId="10" fillId="0" borderId="3" xfId="1" applyNumberFormat="1" applyFont="1" applyFill="1" applyBorder="1" applyAlignment="1" applyProtection="1">
      <alignment horizontal="left" vertical="center"/>
    </xf>
    <xf numFmtId="0" fontId="10" fillId="2" borderId="3" xfId="4" applyFont="1" applyFill="1" applyBorder="1" applyAlignment="1" applyProtection="1">
      <alignment horizontal="left" vertical="center" wrapText="1"/>
      <protection locked="0"/>
    </xf>
    <xf numFmtId="0" fontId="10" fillId="2" borderId="11" xfId="4" applyFont="1" applyFill="1" applyBorder="1" applyAlignment="1" applyProtection="1">
      <alignment horizontal="left" vertical="center" wrapText="1"/>
      <protection locked="0"/>
    </xf>
    <xf numFmtId="0" fontId="10" fillId="2" borderId="11" xfId="4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/>
    </xf>
    <xf numFmtId="0" fontId="9" fillId="0" borderId="11" xfId="0" applyNumberFormat="1" applyFont="1" applyFill="1" applyBorder="1" applyAlignment="1" applyProtection="1">
      <alignment horizontal="center" vertical="top"/>
    </xf>
    <xf numFmtId="0" fontId="9" fillId="2" borderId="10" xfId="4" applyFont="1" applyFill="1" applyBorder="1" applyAlignment="1" applyProtection="1">
      <alignment horizontal="center" vertical="center"/>
      <protection locked="0"/>
    </xf>
    <xf numFmtId="0" fontId="9" fillId="2" borderId="3" xfId="3" applyNumberFormat="1" applyFont="1" applyFill="1" applyBorder="1" applyAlignment="1" applyProtection="1">
      <alignment horizontal="center" vertical="top"/>
      <protection locked="0"/>
    </xf>
    <xf numFmtId="0" fontId="27" fillId="0" borderId="3" xfId="0" applyFont="1" applyFill="1" applyBorder="1" applyAlignment="1">
      <alignment horizontal="center" vertical="center"/>
    </xf>
    <xf numFmtId="1" fontId="38" fillId="0" borderId="3" xfId="4" applyNumberFormat="1" applyFont="1" applyBorder="1" applyAlignment="1" applyProtection="1">
      <alignment horizontal="center" vertical="center"/>
      <protection locked="0"/>
    </xf>
    <xf numFmtId="1" fontId="38" fillId="2" borderId="3" xfId="4" applyNumberFormat="1" applyFont="1" applyFill="1" applyBorder="1" applyAlignment="1" applyProtection="1">
      <alignment horizontal="center" vertical="center"/>
      <protection locked="0"/>
    </xf>
    <xf numFmtId="1" fontId="36" fillId="2" borderId="3" xfId="4" applyNumberFormat="1" applyFont="1" applyFill="1" applyBorder="1" applyAlignment="1" applyProtection="1">
      <alignment horizontal="center" vertical="center"/>
      <protection locked="0"/>
    </xf>
    <xf numFmtId="0" fontId="27" fillId="2" borderId="3" xfId="4" applyFont="1" applyFill="1" applyBorder="1" applyAlignment="1" applyProtection="1">
      <alignment horizontal="center" vertical="center"/>
      <protection locked="0"/>
    </xf>
    <xf numFmtId="0" fontId="42" fillId="0" borderId="3" xfId="4" applyFont="1" applyBorder="1" applyProtection="1">
      <protection locked="0"/>
    </xf>
    <xf numFmtId="0" fontId="31" fillId="0" borderId="3" xfId="4" applyBorder="1" applyProtection="1">
      <protection locked="0"/>
    </xf>
    <xf numFmtId="1" fontId="26" fillId="2" borderId="3" xfId="4" applyNumberFormat="1" applyFont="1" applyFill="1" applyBorder="1" applyAlignment="1">
      <alignment horizontal="center" vertical="center"/>
    </xf>
    <xf numFmtId="0" fontId="26" fillId="2" borderId="3" xfId="4" applyFont="1" applyFill="1" applyBorder="1" applyAlignment="1">
      <alignment horizontal="center" vertical="center"/>
    </xf>
    <xf numFmtId="1" fontId="20" fillId="2" borderId="3" xfId="4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1" xfId="0" applyNumberFormat="1" applyFont="1" applyFill="1" applyBorder="1" applyAlignment="1" applyProtection="1">
      <alignment horizontal="center" vertical="top"/>
    </xf>
    <xf numFmtId="49" fontId="32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3" xfId="4" applyFont="1" applyFill="1" applyBorder="1" applyAlignment="1" applyProtection="1">
      <alignment horizontal="center" vertical="center"/>
      <protection locked="0"/>
    </xf>
    <xf numFmtId="0" fontId="9" fillId="10" borderId="3" xfId="1" applyNumberFormat="1" applyFont="1" applyFill="1" applyBorder="1" applyAlignment="1" applyProtection="1">
      <alignment horizontal="center" vertical="center"/>
    </xf>
    <xf numFmtId="0" fontId="9" fillId="10" borderId="3" xfId="4" applyFont="1" applyFill="1" applyBorder="1" applyAlignment="1" applyProtection="1">
      <alignment horizontal="center" vertical="center"/>
      <protection locked="0"/>
    </xf>
    <xf numFmtId="0" fontId="9" fillId="10" borderId="3" xfId="0" applyNumberFormat="1" applyFont="1" applyFill="1" applyBorder="1" applyAlignment="1" applyProtection="1">
      <alignment horizontal="center" vertical="top"/>
    </xf>
    <xf numFmtId="0" fontId="9" fillId="10" borderId="11" xfId="1" applyNumberFormat="1" applyFont="1" applyFill="1" applyBorder="1" applyAlignment="1" applyProtection="1">
      <alignment horizontal="center" vertical="center"/>
    </xf>
    <xf numFmtId="0" fontId="9" fillId="10" borderId="3" xfId="1" applyNumberFormat="1" applyFont="1" applyFill="1" applyBorder="1" applyAlignment="1" applyProtection="1">
      <alignment horizontal="center" vertical="top"/>
    </xf>
    <xf numFmtId="0" fontId="9" fillId="12" borderId="3" xfId="0" applyFont="1" applyFill="1" applyBorder="1" applyAlignment="1">
      <alignment horizontal="center" vertical="center"/>
    </xf>
    <xf numFmtId="0" fontId="38" fillId="2" borderId="3" xfId="4" applyFont="1" applyFill="1" applyBorder="1" applyAlignment="1">
      <alignment horizontal="center" vertical="center"/>
    </xf>
    <xf numFmtId="0" fontId="20" fillId="2" borderId="3" xfId="4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0" fillId="0" borderId="0" xfId="0" applyAlignment="1"/>
    <xf numFmtId="0" fontId="46" fillId="0" borderId="0" xfId="0" applyFont="1" applyAlignment="1">
      <alignment vertical="top" wrapText="1"/>
    </xf>
    <xf numFmtId="0" fontId="3" fillId="13" borderId="3" xfId="0" applyFont="1" applyFill="1" applyBorder="1" applyAlignment="1">
      <alignment horizontal="left" vertical="top" wrapText="1"/>
    </xf>
    <xf numFmtId="0" fontId="2" fillId="13" borderId="3" xfId="0" applyFont="1" applyFill="1" applyBorder="1" applyAlignment="1">
      <alignment horizontal="center" vertical="top" wrapText="1"/>
    </xf>
    <xf numFmtId="0" fontId="3" fillId="13" borderId="3" xfId="0" applyNumberFormat="1" applyFont="1" applyFill="1" applyBorder="1" applyAlignment="1">
      <alignment horizontal="center" vertical="top" wrapText="1"/>
    </xf>
    <xf numFmtId="0" fontId="3" fillId="0" borderId="3" xfId="5" applyFont="1" applyBorder="1" applyAlignment="1" applyProtection="1">
      <alignment horizontal="left" vertical="center" wrapText="1"/>
      <protection locked="0"/>
    </xf>
    <xf numFmtId="0" fontId="3" fillId="13" borderId="9" xfId="0" applyNumberFormat="1" applyFont="1" applyFill="1" applyBorder="1" applyAlignment="1">
      <alignment horizontal="center" vertical="top" wrapText="1"/>
    </xf>
    <xf numFmtId="0" fontId="46" fillId="13" borderId="0" xfId="0" applyFont="1" applyFill="1" applyBorder="1" applyAlignment="1">
      <alignment horizontal="left" vertical="top" wrapText="1"/>
    </xf>
    <xf numFmtId="0" fontId="46" fillId="13" borderId="0" xfId="0" applyFont="1" applyFill="1" applyBorder="1" applyAlignment="1">
      <alignment vertical="top" wrapText="1"/>
    </xf>
    <xf numFmtId="0" fontId="46" fillId="13" borderId="2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13" borderId="9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46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justify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horizontal="justify" vertical="top"/>
    </xf>
    <xf numFmtId="0" fontId="33" fillId="0" borderId="0" xfId="0" applyFont="1" applyAlignment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justify" vertical="top"/>
    </xf>
    <xf numFmtId="0" fontId="0" fillId="0" borderId="0" xfId="0" applyAlignment="1">
      <alignment horizontal="right"/>
    </xf>
    <xf numFmtId="14" fontId="45" fillId="0" borderId="0" xfId="0" applyNumberFormat="1" applyFont="1" applyAlignment="1"/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50" fillId="0" borderId="3" xfId="5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4" fillId="2" borderId="3" xfId="4" applyFont="1" applyFill="1" applyBorder="1" applyAlignment="1" applyProtection="1">
      <alignment horizontal="center" vertical="center"/>
      <protection locked="0"/>
    </xf>
    <xf numFmtId="0" fontId="20" fillId="2" borderId="3" xfId="3" applyNumberFormat="1" applyFont="1" applyFill="1" applyBorder="1" applyAlignment="1" applyProtection="1">
      <alignment horizontal="center" vertical="top"/>
      <protection locked="0"/>
    </xf>
    <xf numFmtId="0" fontId="51" fillId="2" borderId="3" xfId="3" applyNumberFormat="1" applyFont="1" applyFill="1" applyBorder="1" applyAlignment="1" applyProtection="1">
      <alignment horizontal="center" vertical="top"/>
      <protection locked="0"/>
    </xf>
    <xf numFmtId="0" fontId="52" fillId="2" borderId="3" xfId="3" applyNumberFormat="1" applyFont="1" applyFill="1" applyBorder="1" applyAlignment="1" applyProtection="1">
      <alignment horizontal="center" vertical="top"/>
      <protection locked="0"/>
    </xf>
    <xf numFmtId="0" fontId="2" fillId="13" borderId="3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top" wrapText="1"/>
    </xf>
    <xf numFmtId="0" fontId="35" fillId="13" borderId="0" xfId="0" applyFont="1" applyFill="1" applyBorder="1" applyAlignment="1">
      <alignment horizontal="left" vertical="top"/>
    </xf>
    <xf numFmtId="0" fontId="50" fillId="0" borderId="3" xfId="0" applyNumberFormat="1" applyFont="1" applyFill="1" applyBorder="1" applyAlignment="1" applyProtection="1">
      <alignment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top" wrapText="1"/>
    </xf>
    <xf numFmtId="0" fontId="46" fillId="1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/>
    <xf numFmtId="0" fontId="10" fillId="0" borderId="0" xfId="0" applyFont="1" applyBorder="1" applyAlignment="1"/>
    <xf numFmtId="0" fontId="50" fillId="0" borderId="23" xfId="0" applyNumberFormat="1" applyFont="1" applyFill="1" applyBorder="1" applyAlignment="1" applyProtection="1">
      <alignment vertical="center" wrapText="1"/>
    </xf>
    <xf numFmtId="0" fontId="50" fillId="0" borderId="24" xfId="0" applyNumberFormat="1" applyFont="1" applyFill="1" applyBorder="1" applyAlignment="1" applyProtection="1">
      <alignment vertical="center" wrapText="1"/>
    </xf>
    <xf numFmtId="0" fontId="50" fillId="0" borderId="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center" vertical="top"/>
    </xf>
    <xf numFmtId="0" fontId="19" fillId="0" borderId="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/>
      <protection hidden="1"/>
    </xf>
    <xf numFmtId="0" fontId="22" fillId="0" borderId="25" xfId="1" applyFont="1" applyFill="1" applyBorder="1" applyAlignment="1" applyProtection="1">
      <alignment horizontal="right" vertical="center"/>
      <protection hidden="1"/>
    </xf>
    <xf numFmtId="49" fontId="22" fillId="0" borderId="0" xfId="2" applyNumberFormat="1" applyFont="1" applyFill="1" applyAlignment="1" applyProtection="1">
      <alignment horizontal="left" vertical="top" wrapText="1" indent="1"/>
    </xf>
    <xf numFmtId="49" fontId="22" fillId="0" borderId="0" xfId="1" applyNumberFormat="1" applyFont="1" applyFill="1" applyAlignment="1" applyProtection="1">
      <alignment horizontal="left" vertical="top" wrapText="1" indent="1"/>
    </xf>
    <xf numFmtId="49" fontId="22" fillId="0" borderId="1" xfId="1" applyNumberFormat="1" applyFont="1" applyFill="1" applyBorder="1" applyAlignment="1" applyProtection="1">
      <alignment horizontal="center" vertical="center"/>
    </xf>
    <xf numFmtId="49" fontId="22" fillId="0" borderId="10" xfId="1" applyNumberFormat="1" applyFont="1" applyFill="1" applyBorder="1" applyAlignment="1" applyProtection="1">
      <alignment horizontal="center" vertical="center"/>
    </xf>
    <xf numFmtId="49" fontId="22" fillId="0" borderId="0" xfId="1" applyNumberFormat="1" applyFont="1" applyFill="1" applyAlignment="1" applyProtection="1">
      <alignment horizontal="left" vertical="top" wrapText="1" indent="1"/>
      <protection hidden="1"/>
    </xf>
    <xf numFmtId="0" fontId="22" fillId="3" borderId="1" xfId="1" applyFont="1" applyFill="1" applyBorder="1" applyAlignment="1" applyProtection="1">
      <alignment horizontal="center" vertical="center"/>
      <protection hidden="1"/>
    </xf>
    <xf numFmtId="0" fontId="22" fillId="3" borderId="10" xfId="1" applyFont="1" applyFill="1" applyBorder="1" applyAlignment="1" applyProtection="1">
      <alignment horizontal="center" vertical="center"/>
      <protection hidden="1"/>
    </xf>
    <xf numFmtId="0" fontId="22" fillId="0" borderId="1" xfId="1" applyFont="1" applyFill="1" applyBorder="1" applyAlignment="1" applyProtection="1">
      <alignment horizontal="center" vertical="center"/>
      <protection hidden="1"/>
    </xf>
    <xf numFmtId="0" fontId="22" fillId="0" borderId="10" xfId="1" applyFont="1" applyFill="1" applyBorder="1" applyAlignment="1" applyProtection="1">
      <alignment horizontal="center" vertical="center"/>
      <protection hidden="1"/>
    </xf>
    <xf numFmtId="0" fontId="22" fillId="0" borderId="1" xfId="1" applyNumberFormat="1" applyFont="1" applyFill="1" applyBorder="1" applyAlignment="1" applyProtection="1">
      <alignment horizontal="center" vertical="center"/>
      <protection hidden="1"/>
    </xf>
    <xf numFmtId="0" fontId="22" fillId="0" borderId="10" xfId="1" applyNumberFormat="1" applyFont="1" applyFill="1" applyBorder="1" applyAlignment="1" applyProtection="1">
      <alignment horizontal="center" vertical="center"/>
      <protection hidden="1"/>
    </xf>
    <xf numFmtId="1" fontId="22" fillId="0" borderId="1" xfId="1" applyNumberFormat="1" applyFont="1" applyFill="1" applyBorder="1" applyAlignment="1" applyProtection="1">
      <alignment horizontal="center" vertical="center"/>
      <protection hidden="1"/>
    </xf>
    <xf numFmtId="49" fontId="22" fillId="0" borderId="13" xfId="1" applyNumberFormat="1" applyFont="1" applyFill="1" applyBorder="1" applyAlignment="1" applyProtection="1">
      <alignment horizontal="center" vertical="center"/>
    </xf>
    <xf numFmtId="49" fontId="22" fillId="0" borderId="7" xfId="1" applyNumberFormat="1" applyFont="1" applyFill="1" applyBorder="1" applyAlignment="1" applyProtection="1">
      <alignment horizontal="center" vertical="center"/>
    </xf>
    <xf numFmtId="0" fontId="22" fillId="3" borderId="1" xfId="1" applyNumberFormat="1" applyFont="1" applyFill="1" applyBorder="1" applyAlignment="1" applyProtection="1">
      <alignment horizontal="center" vertical="center"/>
      <protection hidden="1"/>
    </xf>
    <xf numFmtId="0" fontId="22" fillId="3" borderId="10" xfId="1" applyNumberFormat="1" applyFont="1" applyFill="1" applyBorder="1" applyAlignment="1" applyProtection="1">
      <alignment horizontal="center" vertical="center"/>
      <protection hidden="1"/>
    </xf>
    <xf numFmtId="49" fontId="22" fillId="11" borderId="1" xfId="1" applyNumberFormat="1" applyFont="1" applyFill="1" applyBorder="1" applyAlignment="1" applyProtection="1">
      <alignment horizontal="center" vertical="center"/>
    </xf>
    <xf numFmtId="49" fontId="22" fillId="11" borderId="10" xfId="1" applyNumberFormat="1" applyFont="1" applyFill="1" applyBorder="1" applyAlignment="1" applyProtection="1">
      <alignment horizontal="center" vertical="center"/>
    </xf>
    <xf numFmtId="49" fontId="23" fillId="0" borderId="1" xfId="1" applyNumberFormat="1" applyFont="1" applyFill="1" applyBorder="1" applyAlignment="1" applyProtection="1">
      <alignment horizontal="center" vertical="center"/>
    </xf>
    <xf numFmtId="49" fontId="23" fillId="0" borderId="10" xfId="1" applyNumberFormat="1" applyFont="1" applyFill="1" applyBorder="1" applyAlignment="1" applyProtection="1">
      <alignment horizontal="center" vertical="center"/>
    </xf>
    <xf numFmtId="49" fontId="22" fillId="8" borderId="1" xfId="1" applyNumberFormat="1" applyFont="1" applyFill="1" applyBorder="1" applyAlignment="1" applyProtection="1">
      <alignment horizontal="center" vertical="center"/>
    </xf>
    <xf numFmtId="49" fontId="22" fillId="8" borderId="10" xfId="1" applyNumberFormat="1" applyFont="1" applyFill="1" applyBorder="1" applyAlignment="1" applyProtection="1">
      <alignment horizontal="center" vertical="center"/>
    </xf>
    <xf numFmtId="49" fontId="22" fillId="0" borderId="1" xfId="2" applyNumberFormat="1" applyFont="1" applyFill="1" applyBorder="1" applyAlignment="1" applyProtection="1">
      <alignment horizontal="center" vertical="center"/>
    </xf>
    <xf numFmtId="49" fontId="22" fillId="0" borderId="10" xfId="2" applyNumberFormat="1" applyFont="1" applyFill="1" applyBorder="1" applyAlignment="1" applyProtection="1">
      <alignment horizontal="center" vertical="center"/>
    </xf>
    <xf numFmtId="49" fontId="22" fillId="0" borderId="1" xfId="1" applyNumberFormat="1" applyFont="1" applyFill="1" applyBorder="1" applyAlignment="1" applyProtection="1">
      <alignment horizontal="center" textRotation="90"/>
      <protection hidden="1"/>
    </xf>
    <xf numFmtId="49" fontId="22" fillId="0" borderId="10" xfId="1" applyNumberFormat="1" applyFont="1" applyFill="1" applyBorder="1" applyAlignment="1" applyProtection="1">
      <alignment horizontal="center" textRotation="90"/>
      <protection hidden="1"/>
    </xf>
    <xf numFmtId="49" fontId="22" fillId="0" borderId="3" xfId="1" applyNumberFormat="1" applyFont="1" applyFill="1" applyBorder="1" applyAlignment="1" applyProtection="1">
      <alignment horizontal="center" textRotation="90" wrapText="1" shrinkToFit="1"/>
      <protection hidden="1"/>
    </xf>
    <xf numFmtId="0" fontId="22" fillId="0" borderId="3" xfId="1" applyFont="1" applyFill="1" applyBorder="1" applyAlignment="1" applyProtection="1">
      <alignment horizontal="center" textRotation="90" wrapText="1" shrinkToFit="1"/>
      <protection hidden="1"/>
    </xf>
    <xf numFmtId="49" fontId="22" fillId="0" borderId="1" xfId="1" applyNumberFormat="1" applyFont="1" applyFill="1" applyBorder="1" applyAlignment="1" applyProtection="1">
      <alignment horizontal="center" vertical="center" textRotation="90"/>
      <protection hidden="1"/>
    </xf>
    <xf numFmtId="49" fontId="22" fillId="0" borderId="2" xfId="1" applyNumberFormat="1" applyFont="1" applyFill="1" applyBorder="1" applyAlignment="1" applyProtection="1">
      <alignment horizontal="center" vertical="center" textRotation="90"/>
      <protection hidden="1"/>
    </xf>
    <xf numFmtId="49" fontId="22" fillId="0" borderId="10" xfId="1" applyNumberFormat="1" applyFont="1" applyFill="1" applyBorder="1" applyAlignment="1" applyProtection="1">
      <alignment horizontal="center" vertical="center" textRotation="90"/>
      <protection hidden="1"/>
    </xf>
    <xf numFmtId="0" fontId="22" fillId="0" borderId="3" xfId="1" applyFont="1" applyFill="1" applyBorder="1" applyAlignment="1" applyProtection="1">
      <alignment horizontal="center" textRotation="90"/>
      <protection hidden="1"/>
    </xf>
    <xf numFmtId="49" fontId="22" fillId="0" borderId="1" xfId="1" applyNumberFormat="1" applyFont="1" applyFill="1" applyBorder="1" applyAlignment="1" applyProtection="1">
      <alignment textRotation="90"/>
      <protection hidden="1"/>
    </xf>
    <xf numFmtId="49" fontId="22" fillId="0" borderId="10" xfId="1" applyNumberFormat="1" applyFont="1" applyFill="1" applyBorder="1" applyAlignment="1" applyProtection="1">
      <alignment textRotation="90"/>
      <protection hidden="1"/>
    </xf>
    <xf numFmtId="49" fontId="22" fillId="0" borderId="12" xfId="1" applyNumberFormat="1" applyFont="1" applyFill="1" applyBorder="1" applyAlignment="1" applyProtection="1">
      <alignment horizontal="center" textRotation="90"/>
      <protection hidden="1"/>
    </xf>
    <xf numFmtId="49" fontId="22" fillId="0" borderId="8" xfId="1" applyNumberFormat="1" applyFont="1" applyFill="1" applyBorder="1" applyAlignment="1" applyProtection="1">
      <alignment horizontal="center" textRotation="90"/>
      <protection hidden="1"/>
    </xf>
    <xf numFmtId="0" fontId="22" fillId="0" borderId="11" xfId="1" applyFont="1" applyFill="1" applyBorder="1" applyAlignment="1" applyProtection="1">
      <alignment horizontal="center" vertical="center"/>
      <protection hidden="1"/>
    </xf>
    <xf numFmtId="0" fontId="22" fillId="0" borderId="14" xfId="1" applyFont="1" applyFill="1" applyBorder="1" applyAlignment="1" applyProtection="1">
      <alignment horizontal="center" vertical="center"/>
      <protection hidden="1"/>
    </xf>
    <xf numFmtId="0" fontId="22" fillId="0" borderId="1" xfId="1" applyFont="1" applyFill="1" applyBorder="1" applyAlignment="1" applyProtection="1">
      <alignment horizontal="center" vertical="center" textRotation="90"/>
      <protection hidden="1"/>
    </xf>
    <xf numFmtId="0" fontId="22" fillId="0" borderId="2" xfId="1" applyFont="1" applyFill="1" applyBorder="1" applyAlignment="1" applyProtection="1">
      <alignment horizontal="center" vertical="center" textRotation="90"/>
      <protection hidden="1"/>
    </xf>
    <xf numFmtId="0" fontId="22" fillId="0" borderId="10" xfId="1" applyFont="1" applyFill="1" applyBorder="1" applyAlignment="1" applyProtection="1">
      <alignment horizontal="center" vertical="center" textRotation="90"/>
      <protection hidden="1"/>
    </xf>
    <xf numFmtId="0" fontId="22" fillId="0" borderId="12" xfId="1" applyFont="1" applyFill="1" applyBorder="1" applyAlignment="1" applyProtection="1">
      <alignment horizontal="center" vertical="center" wrapText="1"/>
      <protection hidden="1"/>
    </xf>
    <xf numFmtId="0" fontId="22" fillId="0" borderId="5" xfId="1" applyFont="1" applyFill="1" applyBorder="1" applyAlignment="1" applyProtection="1">
      <alignment horizontal="center" vertical="center" wrapText="1"/>
      <protection hidden="1"/>
    </xf>
    <xf numFmtId="0" fontId="22" fillId="0" borderId="13" xfId="1" applyFont="1" applyFill="1" applyBorder="1" applyAlignment="1" applyProtection="1">
      <alignment horizontal="center" vertical="center" wrapText="1"/>
      <protection hidden="1"/>
    </xf>
    <xf numFmtId="0" fontId="22" fillId="0" borderId="8" xfId="1" applyFont="1" applyFill="1" applyBorder="1" applyAlignment="1" applyProtection="1">
      <alignment horizontal="center" vertical="center" wrapText="1"/>
      <protection hidden="1"/>
    </xf>
    <xf numFmtId="0" fontId="22" fillId="0" borderId="6" xfId="1" applyFont="1" applyFill="1" applyBorder="1" applyAlignment="1" applyProtection="1">
      <alignment horizontal="center" vertical="center" wrapText="1"/>
      <protection hidden="1"/>
    </xf>
    <xf numFmtId="0" fontId="22" fillId="0" borderId="7" xfId="1" applyFont="1" applyFill="1" applyBorder="1" applyAlignment="1" applyProtection="1">
      <alignment horizontal="center" vertical="center" wrapText="1"/>
      <protection hidden="1"/>
    </xf>
    <xf numFmtId="0" fontId="22" fillId="0" borderId="1" xfId="1" applyFont="1" applyFill="1" applyBorder="1" applyAlignment="1" applyProtection="1">
      <alignment horizontal="center" textRotation="90"/>
      <protection hidden="1"/>
    </xf>
    <xf numFmtId="0" fontId="22" fillId="0" borderId="2" xfId="1" applyFont="1" applyFill="1" applyBorder="1" applyAlignment="1" applyProtection="1">
      <alignment horizontal="center" textRotation="90"/>
      <protection hidden="1"/>
    </xf>
    <xf numFmtId="0" fontId="22" fillId="0" borderId="10" xfId="1" applyFont="1" applyFill="1" applyBorder="1" applyAlignment="1" applyProtection="1">
      <alignment horizontal="center" textRotation="90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14" xfId="1" applyFont="1" applyFill="1" applyBorder="1" applyAlignment="1" applyProtection="1">
      <alignment horizontal="center" vertical="center" wrapText="1"/>
      <protection hidden="1"/>
    </xf>
    <xf numFmtId="0" fontId="22" fillId="0" borderId="9" xfId="1" applyFont="1" applyFill="1" applyBorder="1" applyAlignment="1" applyProtection="1">
      <alignment horizontal="center" vertical="center" wrapText="1"/>
      <protection hidden="1"/>
    </xf>
    <xf numFmtId="0" fontId="22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22" fillId="0" borderId="14" xfId="1" applyFont="1" applyFill="1" applyBorder="1" applyAlignment="1" applyProtection="1">
      <protection hidden="1"/>
    </xf>
    <xf numFmtId="0" fontId="22" fillId="0" borderId="9" xfId="1" applyFont="1" applyFill="1" applyBorder="1" applyAlignment="1" applyProtection="1">
      <protection hidden="1"/>
    </xf>
    <xf numFmtId="0" fontId="22" fillId="0" borderId="9" xfId="1" applyFont="1" applyFill="1" applyBorder="1" applyAlignment="1" applyProtection="1">
      <alignment horizontal="center" vertical="center"/>
      <protection hidden="1"/>
    </xf>
    <xf numFmtId="49" fontId="22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49" fontId="22" fillId="0" borderId="14" xfId="1" applyNumberFormat="1" applyFont="1" applyFill="1" applyBorder="1" applyAlignment="1" applyProtection="1">
      <alignment horizontal="center" vertical="center" textRotation="90" wrapText="1"/>
      <protection hidden="1"/>
    </xf>
    <xf numFmtId="49" fontId="22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3" xfId="1" applyFont="1" applyFill="1" applyBorder="1" applyAlignment="1" applyProtection="1">
      <alignment horizontal="center" vertical="center"/>
      <protection hidden="1"/>
    </xf>
    <xf numFmtId="0" fontId="9" fillId="2" borderId="1" xfId="4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7" fillId="2" borderId="3" xfId="3" applyNumberFormat="1" applyFont="1" applyFill="1" applyBorder="1" applyAlignment="1" applyProtection="1">
      <alignment horizontal="center" vertical="center" textRotation="90"/>
      <protection locked="0"/>
    </xf>
    <xf numFmtId="0" fontId="9" fillId="2" borderId="3" xfId="3" applyNumberFormat="1" applyFont="1" applyFill="1" applyBorder="1" applyAlignment="1" applyProtection="1">
      <alignment horizontal="center" vertical="top"/>
      <protection locked="0"/>
    </xf>
    <xf numFmtId="0" fontId="32" fillId="2" borderId="3" xfId="3" applyNumberFormat="1" applyFont="1" applyFill="1" applyBorder="1" applyAlignment="1" applyProtection="1">
      <alignment horizontal="center" vertical="top" wrapText="1"/>
      <protection locked="0"/>
    </xf>
    <xf numFmtId="0" fontId="31" fillId="0" borderId="12" xfId="4" applyBorder="1" applyAlignment="1" applyProtection="1">
      <alignment horizontal="center" vertical="center" wrapText="1"/>
      <protection locked="0"/>
    </xf>
    <xf numFmtId="0" fontId="31" fillId="0" borderId="13" xfId="4" applyBorder="1" applyAlignment="1" applyProtection="1">
      <alignment horizontal="center" vertical="center" wrapText="1"/>
      <protection locked="0"/>
    </xf>
    <xf numFmtId="0" fontId="31" fillId="0" borderId="8" xfId="4" applyBorder="1" applyAlignment="1" applyProtection="1">
      <alignment horizontal="center" vertical="center" wrapText="1"/>
      <protection locked="0"/>
    </xf>
    <xf numFmtId="0" fontId="31" fillId="0" borderId="7" xfId="4" applyBorder="1" applyAlignment="1" applyProtection="1">
      <alignment horizontal="center" vertical="center" wrapText="1"/>
      <protection locked="0"/>
    </xf>
    <xf numFmtId="0" fontId="3" fillId="0" borderId="3" xfId="3" applyNumberFormat="1" applyFill="1" applyBorder="1" applyAlignment="1" applyProtection="1">
      <alignment horizontal="center" vertical="center" textRotation="90" wrapText="1"/>
      <protection locked="0"/>
    </xf>
    <xf numFmtId="0" fontId="3" fillId="0" borderId="3" xfId="3" applyNumberFormat="1" applyFill="1" applyBorder="1" applyAlignment="1" applyProtection="1">
      <alignment horizontal="center" vertical="center" wrapText="1"/>
      <protection locked="0"/>
    </xf>
    <xf numFmtId="0" fontId="3" fillId="0" borderId="3" xfId="3" applyNumberFormat="1" applyFont="1" applyFill="1" applyBorder="1" applyAlignment="1" applyProtection="1">
      <alignment horizontal="center" vertical="center"/>
      <protection locked="0"/>
    </xf>
    <xf numFmtId="0" fontId="3" fillId="0" borderId="3" xfId="3" applyNumberFormat="1" applyFill="1" applyBorder="1" applyAlignment="1" applyProtection="1">
      <alignment horizontal="center" vertical="center"/>
      <protection locked="0"/>
    </xf>
    <xf numFmtId="0" fontId="34" fillId="0" borderId="3" xfId="4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NumberFormat="1" applyFill="1" applyBorder="1" applyAlignment="1" applyProtection="1">
      <alignment horizontal="center" vertical="center" textRotation="90" wrapText="1"/>
      <protection locked="0"/>
    </xf>
    <xf numFmtId="0" fontId="3" fillId="0" borderId="2" xfId="3" applyNumberFormat="1" applyFill="1" applyBorder="1" applyAlignment="1" applyProtection="1">
      <alignment horizontal="center" vertical="center" textRotation="90" wrapText="1"/>
      <protection locked="0"/>
    </xf>
    <xf numFmtId="0" fontId="3" fillId="0" borderId="10" xfId="3" applyNumberForma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horizontal="center" vertical="top" wrapText="1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9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justify" vertical="top" wrapText="1"/>
      <protection locked="0"/>
    </xf>
    <xf numFmtId="0" fontId="3" fillId="0" borderId="0" xfId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48" fillId="0" borderId="0" xfId="1" applyFont="1" applyFill="1" applyBorder="1" applyAlignment="1" applyProtection="1">
      <alignment horizontal="left" wrapText="1"/>
      <protection locked="0"/>
    </xf>
    <xf numFmtId="0" fontId="50" fillId="0" borderId="0" xfId="1" applyFont="1" applyFill="1" applyBorder="1" applyAlignment="1" applyProtection="1">
      <alignment horizontal="justify" vertical="center" wrapText="1"/>
      <protection locked="0"/>
    </xf>
    <xf numFmtId="0" fontId="53" fillId="0" borderId="3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justify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</cellXfs>
  <cellStyles count="6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5" xr:uid="{00000000-0005-0000-0000-000003000000}"/>
    <cellStyle name="Обычный 4" xfId="4" xr:uid="{00000000-0005-0000-0000-000004000000}"/>
    <cellStyle name="Обычный 5" xfId="3" xr:uid="{00000000-0005-0000-0000-000005000000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MMIS%20Lab\SPO\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0.05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39"/>
  <sheetViews>
    <sheetView zoomScale="70" zoomScaleNormal="70" workbookViewId="0">
      <selection activeCell="M18" sqref="M18"/>
    </sheetView>
  </sheetViews>
  <sheetFormatPr defaultRowHeight="12.75" x14ac:dyDescent="0.2"/>
  <cols>
    <col min="6" max="6" width="14" customWidth="1"/>
    <col min="14" max="14" width="9.28515625" customWidth="1"/>
  </cols>
  <sheetData>
    <row r="1" spans="1:13" ht="15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 customHeight="1" x14ac:dyDescent="0.2">
      <c r="A2" s="12"/>
      <c r="B2" s="12"/>
      <c r="C2" s="280" t="s">
        <v>119</v>
      </c>
      <c r="D2" s="281"/>
      <c r="E2" s="281"/>
      <c r="F2" s="281"/>
      <c r="G2" s="281"/>
      <c r="H2" s="281"/>
      <c r="I2" s="281"/>
      <c r="J2" s="281"/>
      <c r="K2" s="281"/>
      <c r="L2" s="281"/>
      <c r="M2" s="12"/>
    </row>
    <row r="3" spans="1:13" ht="15.75" x14ac:dyDescent="0.2">
      <c r="A3" s="12"/>
      <c r="B3" s="12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2"/>
    </row>
    <row r="4" spans="1:13" ht="15.75" x14ac:dyDescent="0.2">
      <c r="A4" s="12"/>
      <c r="B4" s="12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2"/>
    </row>
    <row r="5" spans="1:13" ht="15.75" x14ac:dyDescent="0.2">
      <c r="A5" s="12"/>
      <c r="B5" s="12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2"/>
    </row>
    <row r="6" spans="1:13" ht="15.75" x14ac:dyDescent="0.2">
      <c r="A6" s="12"/>
      <c r="B6" s="12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12"/>
    </row>
    <row r="7" spans="1:13" ht="15.7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283" t="s">
        <v>248</v>
      </c>
      <c r="L7" s="283"/>
      <c r="M7" s="283"/>
    </row>
    <row r="8" spans="1:13" ht="15.75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283" t="s">
        <v>249</v>
      </c>
      <c r="L9" s="283"/>
      <c r="M9" s="283"/>
    </row>
    <row r="10" spans="1:13" ht="15.7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65"/>
      <c r="L10" s="65"/>
      <c r="M10" s="65"/>
    </row>
    <row r="11" spans="1:13" ht="15.7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283" t="s">
        <v>250</v>
      </c>
      <c r="K11" s="283"/>
      <c r="L11" s="283"/>
      <c r="M11" s="283"/>
    </row>
    <row r="12" spans="1:13" ht="15.7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83" t="s">
        <v>345</v>
      </c>
      <c r="L12" s="283"/>
      <c r="M12" s="283"/>
    </row>
    <row r="13" spans="1:13" ht="15.7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2.5" x14ac:dyDescent="0.2">
      <c r="A14" s="12"/>
      <c r="B14" s="12"/>
      <c r="C14" s="12"/>
      <c r="D14" s="12"/>
      <c r="E14" s="12"/>
      <c r="F14" s="284" t="s">
        <v>118</v>
      </c>
      <c r="G14" s="284"/>
      <c r="H14" s="284"/>
      <c r="I14" s="284"/>
      <c r="J14" s="12"/>
      <c r="K14" s="12"/>
      <c r="L14" s="12"/>
      <c r="M14" s="12"/>
    </row>
    <row r="15" spans="1:13" ht="20.25" x14ac:dyDescent="0.2">
      <c r="A15" s="12"/>
      <c r="B15" s="12"/>
      <c r="C15" s="12"/>
      <c r="D15" s="285" t="s">
        <v>113</v>
      </c>
      <c r="E15" s="285"/>
      <c r="F15" s="285"/>
      <c r="G15" s="285"/>
      <c r="H15" s="285"/>
      <c r="I15" s="285"/>
      <c r="J15" s="285"/>
      <c r="K15" s="285"/>
      <c r="L15" s="12"/>
      <c r="M15" s="12"/>
    </row>
    <row r="16" spans="1:13" ht="15.75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ht="15.75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ht="15.7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4" ht="18.75" x14ac:dyDescent="0.2">
      <c r="A19" s="282" t="s">
        <v>114</v>
      </c>
      <c r="B19" s="282"/>
      <c r="C19" s="94"/>
      <c r="D19" s="94"/>
      <c r="E19" s="95" t="s">
        <v>261</v>
      </c>
      <c r="F19" s="94"/>
      <c r="G19" s="94"/>
      <c r="H19" s="94"/>
      <c r="I19" s="94"/>
      <c r="J19" s="95"/>
      <c r="K19" s="94"/>
      <c r="L19" s="94"/>
      <c r="M19" s="94"/>
    </row>
    <row r="20" spans="1:14" ht="18.75" x14ac:dyDescent="0.2">
      <c r="A20" s="94" t="s">
        <v>344</v>
      </c>
      <c r="B20" s="94"/>
      <c r="C20" s="94"/>
      <c r="D20" s="94"/>
      <c r="E20" s="95"/>
      <c r="F20" s="94"/>
      <c r="G20" s="94"/>
      <c r="H20" s="94"/>
      <c r="I20" s="94"/>
      <c r="J20" s="94"/>
      <c r="K20" s="94"/>
      <c r="L20" s="94"/>
      <c r="M20" s="94"/>
    </row>
    <row r="21" spans="1:14" ht="18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4" ht="18.75" x14ac:dyDescent="0.2">
      <c r="A22" s="282" t="s">
        <v>115</v>
      </c>
      <c r="B22" s="282"/>
      <c r="C22" s="94"/>
      <c r="D22" s="95" t="s">
        <v>262</v>
      </c>
      <c r="F22" s="94"/>
      <c r="G22" s="94"/>
      <c r="H22" s="94"/>
      <c r="I22" s="94"/>
      <c r="J22" s="94"/>
      <c r="K22" s="94"/>
      <c r="L22" s="94"/>
      <c r="M22" s="94"/>
    </row>
    <row r="23" spans="1:14" ht="18.75" x14ac:dyDescent="0.2">
      <c r="A23" s="94" t="s">
        <v>251</v>
      </c>
      <c r="B23" s="94"/>
      <c r="C23" s="94"/>
      <c r="D23" s="94" t="s">
        <v>116</v>
      </c>
      <c r="F23" s="94"/>
      <c r="G23" s="94"/>
      <c r="H23" s="94"/>
      <c r="I23" s="94"/>
      <c r="J23" s="94"/>
      <c r="K23" s="94"/>
      <c r="L23" s="94"/>
      <c r="M23" s="94"/>
    </row>
    <row r="24" spans="1:14" ht="18.75" x14ac:dyDescent="0.2">
      <c r="A24" s="94" t="s">
        <v>252</v>
      </c>
      <c r="B24" s="94"/>
      <c r="C24" s="94"/>
      <c r="D24" s="94"/>
      <c r="E24" s="94"/>
      <c r="F24" s="94"/>
      <c r="G24" s="94" t="s">
        <v>117</v>
      </c>
      <c r="H24" s="96"/>
      <c r="I24" s="96"/>
      <c r="J24" s="96"/>
      <c r="K24" s="96"/>
      <c r="L24" s="94"/>
      <c r="M24" s="94"/>
    </row>
    <row r="25" spans="1:14" ht="18.75" x14ac:dyDescent="0.2">
      <c r="A25" s="94" t="s">
        <v>253</v>
      </c>
      <c r="B25" s="94"/>
      <c r="C25" s="94"/>
      <c r="D25" s="94"/>
      <c r="E25" s="94"/>
      <c r="F25" s="94"/>
      <c r="G25" s="96"/>
      <c r="J25" s="96"/>
      <c r="K25" s="96"/>
      <c r="L25" s="96"/>
      <c r="M25" s="96"/>
    </row>
    <row r="26" spans="1:14" ht="18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4" ht="18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4" ht="18.75" x14ac:dyDescent="0.2">
      <c r="A28" s="96"/>
      <c r="B28" s="96"/>
      <c r="C28" s="96"/>
      <c r="D28" s="96"/>
      <c r="E28" s="96"/>
      <c r="F28" s="96"/>
      <c r="G28" s="64" t="s">
        <v>254</v>
      </c>
      <c r="H28" s="96"/>
      <c r="I28" s="96"/>
      <c r="J28" s="96"/>
      <c r="K28" s="96"/>
      <c r="L28" s="96"/>
      <c r="M28" s="96"/>
    </row>
    <row r="29" spans="1:14" ht="18.75" x14ac:dyDescent="0.2">
      <c r="A29" s="96"/>
      <c r="B29" s="96"/>
      <c r="C29" s="96"/>
      <c r="D29" s="96"/>
      <c r="E29" s="96"/>
      <c r="F29" s="96"/>
      <c r="G29" s="64">
        <v>2016</v>
      </c>
      <c r="H29" s="96"/>
      <c r="I29" s="96"/>
      <c r="J29" s="96"/>
      <c r="K29" s="96"/>
      <c r="L29" s="96"/>
      <c r="M29" s="96"/>
    </row>
    <row r="31" spans="1:14" ht="15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.7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.7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.7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.7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.7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C2:L6"/>
    <mergeCell ref="A22:B22"/>
    <mergeCell ref="K7:M7"/>
    <mergeCell ref="K9:M9"/>
    <mergeCell ref="J11:M11"/>
    <mergeCell ref="K12:M12"/>
    <mergeCell ref="F14:I14"/>
    <mergeCell ref="D15:K15"/>
    <mergeCell ref="A19:B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BQ16"/>
  <sheetViews>
    <sheetView view="pageBreakPreview" zoomScale="80" zoomScaleNormal="62" zoomScaleSheetLayoutView="80" workbookViewId="0">
      <selection activeCell="G5" sqref="G5:H5"/>
    </sheetView>
  </sheetViews>
  <sheetFormatPr defaultRowHeight="12.75" x14ac:dyDescent="0.2"/>
  <cols>
    <col min="1" max="1" width="4" style="2" customWidth="1"/>
    <col min="2" max="2" width="12.28515625" style="2" customWidth="1"/>
    <col min="3" max="3" width="3.28515625" style="2" customWidth="1"/>
    <col min="4" max="4" width="26.140625" style="2" customWidth="1"/>
    <col min="5" max="5" width="3.28515625" style="2" customWidth="1"/>
    <col min="6" max="6" width="18.140625" style="2" customWidth="1"/>
    <col min="7" max="7" width="3.28515625" style="2" customWidth="1"/>
    <col min="8" max="8" width="17.140625" style="2" customWidth="1"/>
    <col min="9" max="9" width="3.28515625" style="2" customWidth="1"/>
    <col min="10" max="10" width="18.140625" style="2" customWidth="1"/>
    <col min="11" max="11" width="3.28515625" style="2" customWidth="1"/>
    <col min="12" max="12" width="17.7109375" style="2" customWidth="1"/>
    <col min="13" max="13" width="3.28515625" style="2" customWidth="1"/>
    <col min="14" max="14" width="20.140625" style="2" customWidth="1"/>
    <col min="15" max="15" width="3.28515625" style="2" customWidth="1"/>
    <col min="16" max="16" width="12.28515625" style="2" customWidth="1"/>
    <col min="17" max="17" width="3.28515625" style="2" customWidth="1"/>
    <col min="18" max="18" width="15" style="2" customWidth="1"/>
    <col min="19" max="19" width="3.28515625" style="2" customWidth="1"/>
    <col min="20" max="20" width="14.5703125" style="2" customWidth="1"/>
    <col min="21" max="24" width="3.28515625" style="2" customWidth="1"/>
    <col min="25" max="25" width="1.5703125" style="2" customWidth="1"/>
    <col min="26" max="54" width="3.28515625" style="2" hidden="1" customWidth="1"/>
    <col min="55" max="55" width="4.7109375" style="2" customWidth="1"/>
    <col min="56" max="56" width="5.7109375" style="2" customWidth="1"/>
    <col min="57" max="57" width="4" style="2" customWidth="1"/>
    <col min="58" max="58" width="5.7109375" style="2" customWidth="1"/>
    <col min="59" max="59" width="3.7109375" style="2" customWidth="1"/>
    <col min="60" max="60" width="5.7109375" style="2" customWidth="1"/>
    <col min="61" max="62" width="3.85546875" style="2" customWidth="1"/>
    <col min="63" max="63" width="6.5703125" style="2" customWidth="1"/>
    <col min="64" max="64" width="6" style="2" customWidth="1"/>
    <col min="65" max="65" width="5.7109375" style="2" customWidth="1"/>
    <col min="66" max="66" width="6.140625" style="2" customWidth="1"/>
    <col min="67" max="67" width="3.85546875" style="2" customWidth="1"/>
    <col min="68" max="68" width="4.5703125" style="2" customWidth="1"/>
    <col min="69" max="69" width="6" style="2" customWidth="1"/>
    <col min="70" max="16384" width="9.140625" style="2"/>
  </cols>
  <sheetData>
    <row r="1" spans="1:69" ht="22.5" x14ac:dyDescent="0.2">
      <c r="A1" s="293" t="s">
        <v>133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 customHeight="1" x14ac:dyDescent="0.2">
      <c r="A2" s="35"/>
      <c r="B2" s="36"/>
      <c r="C2" s="36"/>
      <c r="D2" s="36"/>
      <c r="E2" s="36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43"/>
      <c r="AN2" s="43"/>
      <c r="AO2" s="43"/>
      <c r="AP2" s="43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3"/>
      <c r="BC2" s="38"/>
      <c r="BD2" s="39"/>
      <c r="BE2" s="40"/>
      <c r="BF2" s="39"/>
      <c r="BG2" s="40"/>
      <c r="BH2" s="39"/>
      <c r="BI2" s="41"/>
      <c r="BJ2" s="41"/>
      <c r="BK2" s="41"/>
      <c r="BL2" s="41"/>
      <c r="BM2" s="41"/>
      <c r="BN2" s="41"/>
      <c r="BO2" s="41"/>
      <c r="BP2" s="33"/>
    </row>
    <row r="3" spans="1:69" ht="12.75" customHeight="1" thickBot="1" x14ac:dyDescent="0.25">
      <c r="A3" s="35"/>
      <c r="B3" s="36"/>
      <c r="C3" s="36"/>
      <c r="D3" s="36"/>
      <c r="E3" s="36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44"/>
      <c r="AN3" s="44"/>
      <c r="AO3" s="44"/>
      <c r="AP3" s="44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3"/>
      <c r="BC3" s="38"/>
      <c r="BD3" s="33"/>
      <c r="BE3" s="40"/>
      <c r="BF3" s="33"/>
      <c r="BG3" s="40"/>
      <c r="BH3" s="33"/>
      <c r="BI3" s="41"/>
      <c r="BJ3" s="41"/>
      <c r="BK3" s="41"/>
      <c r="BL3" s="41"/>
      <c r="BM3" s="41"/>
      <c r="BN3" s="41"/>
      <c r="BO3" s="41"/>
      <c r="BP3" s="33"/>
    </row>
    <row r="4" spans="1:69" ht="15.75" customHeight="1" x14ac:dyDescent="0.3">
      <c r="A4" s="294" t="s">
        <v>120</v>
      </c>
      <c r="B4" s="295"/>
      <c r="C4" s="298" t="s">
        <v>121</v>
      </c>
      <c r="D4" s="298"/>
      <c r="E4" s="298" t="s">
        <v>122</v>
      </c>
      <c r="F4" s="298"/>
      <c r="G4" s="300" t="s">
        <v>123</v>
      </c>
      <c r="H4" s="300"/>
      <c r="I4" s="300"/>
      <c r="J4" s="300"/>
      <c r="K4" s="301" t="s">
        <v>124</v>
      </c>
      <c r="L4" s="301"/>
      <c r="M4" s="301" t="s">
        <v>343</v>
      </c>
      <c r="N4" s="301"/>
      <c r="O4" s="295" t="s">
        <v>125</v>
      </c>
      <c r="P4" s="295"/>
      <c r="Q4" s="301" t="s">
        <v>342</v>
      </c>
      <c r="R4" s="30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69" ht="63.75" customHeight="1" x14ac:dyDescent="0.3">
      <c r="A5" s="296"/>
      <c r="B5" s="297"/>
      <c r="C5" s="299"/>
      <c r="D5" s="299"/>
      <c r="E5" s="299"/>
      <c r="F5" s="299"/>
      <c r="G5" s="299" t="s">
        <v>134</v>
      </c>
      <c r="H5" s="299"/>
      <c r="I5" s="297" t="s">
        <v>126</v>
      </c>
      <c r="J5" s="297"/>
      <c r="K5" s="302"/>
      <c r="L5" s="302"/>
      <c r="M5" s="302"/>
      <c r="N5" s="302"/>
      <c r="O5" s="297"/>
      <c r="P5" s="297"/>
      <c r="Q5" s="302"/>
      <c r="R5" s="30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3"/>
      <c r="BA5" s="33"/>
      <c r="BB5" s="33"/>
      <c r="BC5" s="6"/>
      <c r="BD5" s="6"/>
      <c r="BE5" s="6"/>
      <c r="BF5" s="6"/>
      <c r="BG5" s="6"/>
      <c r="BH5" s="6"/>
      <c r="BI5" s="6"/>
      <c r="BJ5" s="5"/>
      <c r="BK5" s="5"/>
      <c r="BL5" s="5"/>
      <c r="BM5" s="5"/>
      <c r="BN5" s="5"/>
      <c r="BO5" s="5"/>
      <c r="BP5" s="5"/>
      <c r="BQ5" s="8"/>
    </row>
    <row r="6" spans="1:69" ht="15.75" customHeight="1" x14ac:dyDescent="0.3">
      <c r="A6" s="291">
        <v>1</v>
      </c>
      <c r="B6" s="286"/>
      <c r="C6" s="286">
        <v>2</v>
      </c>
      <c r="D6" s="286"/>
      <c r="E6" s="286">
        <v>3</v>
      </c>
      <c r="F6" s="286"/>
      <c r="G6" s="286">
        <v>4</v>
      </c>
      <c r="H6" s="286"/>
      <c r="I6" s="286">
        <v>5</v>
      </c>
      <c r="J6" s="286"/>
      <c r="K6" s="286">
        <v>6</v>
      </c>
      <c r="L6" s="286"/>
      <c r="M6" s="286">
        <v>7</v>
      </c>
      <c r="N6" s="286"/>
      <c r="O6" s="286">
        <v>8</v>
      </c>
      <c r="P6" s="286"/>
      <c r="Q6" s="286">
        <v>9</v>
      </c>
      <c r="R6" s="287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5"/>
      <c r="BD6" s="6"/>
      <c r="BE6" s="7"/>
      <c r="BF6" s="6"/>
      <c r="BG6" s="7"/>
      <c r="BH6" s="5"/>
      <c r="BI6" s="7"/>
      <c r="BJ6" s="5"/>
      <c r="BK6" s="5"/>
      <c r="BL6" s="5"/>
      <c r="BM6" s="5"/>
      <c r="BN6" s="5"/>
      <c r="BO6" s="5"/>
      <c r="BP6" s="5"/>
      <c r="BQ6" s="8"/>
    </row>
    <row r="7" spans="1:69" ht="15.75" customHeight="1" x14ac:dyDescent="0.3">
      <c r="A7" s="291" t="s">
        <v>127</v>
      </c>
      <c r="B7" s="286"/>
      <c r="C7" s="292">
        <v>39</v>
      </c>
      <c r="D7" s="292"/>
      <c r="E7" s="286" t="s">
        <v>128</v>
      </c>
      <c r="F7" s="286"/>
      <c r="G7" s="286" t="s">
        <v>128</v>
      </c>
      <c r="H7" s="286"/>
      <c r="I7" s="286" t="s">
        <v>128</v>
      </c>
      <c r="J7" s="286"/>
      <c r="K7" s="286">
        <v>2</v>
      </c>
      <c r="L7" s="286"/>
      <c r="M7" s="286" t="s">
        <v>128</v>
      </c>
      <c r="N7" s="286"/>
      <c r="O7" s="286">
        <v>11</v>
      </c>
      <c r="P7" s="286"/>
      <c r="Q7" s="286">
        <f>SUM(C7:P7)</f>
        <v>52</v>
      </c>
      <c r="R7" s="287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7"/>
      <c r="AX7" s="47"/>
      <c r="AY7" s="47"/>
      <c r="AZ7" s="47"/>
      <c r="BA7" s="47"/>
      <c r="BB7" s="47"/>
      <c r="BC7" s="47"/>
      <c r="BD7" s="47"/>
      <c r="BE7" s="47"/>
      <c r="BF7" s="45"/>
      <c r="BG7" s="45"/>
      <c r="BH7" s="45"/>
      <c r="BI7" s="45"/>
      <c r="BJ7" s="45"/>
      <c r="BK7" s="45"/>
      <c r="BL7" s="45"/>
      <c r="BM7" s="45"/>
      <c r="BN7" s="48"/>
      <c r="BO7" s="48"/>
      <c r="BP7" s="48"/>
      <c r="BQ7" s="9"/>
    </row>
    <row r="8" spans="1:69" ht="15.75" customHeight="1" x14ac:dyDescent="0.3">
      <c r="A8" s="291" t="s">
        <v>129</v>
      </c>
      <c r="B8" s="286"/>
      <c r="C8" s="292">
        <v>36</v>
      </c>
      <c r="D8" s="292"/>
      <c r="E8" s="286" t="s">
        <v>333</v>
      </c>
      <c r="F8" s="286"/>
      <c r="G8" s="286">
        <v>3</v>
      </c>
      <c r="H8" s="286"/>
      <c r="I8" s="286" t="s">
        <v>128</v>
      </c>
      <c r="J8" s="286"/>
      <c r="K8" s="286">
        <v>3</v>
      </c>
      <c r="L8" s="286"/>
      <c r="M8" s="286" t="s">
        <v>128</v>
      </c>
      <c r="N8" s="286"/>
      <c r="O8" s="286">
        <v>10</v>
      </c>
      <c r="P8" s="286"/>
      <c r="Q8" s="286">
        <f t="shared" ref="Q8:Q10" si="0">SUM(C8:P8)</f>
        <v>52</v>
      </c>
      <c r="R8" s="287"/>
      <c r="S8" s="45"/>
      <c r="T8" s="45"/>
      <c r="U8" s="51"/>
      <c r="V8" s="52"/>
      <c r="W8" s="52"/>
      <c r="X8" s="52"/>
      <c r="Y8" s="52"/>
      <c r="Z8" s="52"/>
      <c r="AA8" s="52"/>
      <c r="AB8" s="52"/>
      <c r="AC8" s="52"/>
      <c r="AD8" s="52"/>
      <c r="AE8" s="53"/>
      <c r="AF8" s="53"/>
      <c r="AG8" s="5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1"/>
      <c r="AV8" s="54"/>
      <c r="AW8" s="54"/>
      <c r="AX8" s="54"/>
      <c r="AY8" s="54"/>
      <c r="AZ8" s="54"/>
      <c r="BA8" s="54"/>
      <c r="BB8" s="54"/>
      <c r="BC8" s="54"/>
      <c r="BD8" s="54"/>
      <c r="BE8" s="53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9"/>
    </row>
    <row r="9" spans="1:69" ht="15.75" customHeight="1" x14ac:dyDescent="0.3">
      <c r="A9" s="291" t="s">
        <v>130</v>
      </c>
      <c r="B9" s="286"/>
      <c r="C9" s="292">
        <v>36</v>
      </c>
      <c r="D9" s="292"/>
      <c r="E9" s="286" t="s">
        <v>333</v>
      </c>
      <c r="F9" s="286"/>
      <c r="G9" s="286">
        <v>4</v>
      </c>
      <c r="H9" s="286"/>
      <c r="I9" s="286" t="s">
        <v>128</v>
      </c>
      <c r="J9" s="286"/>
      <c r="K9" s="286">
        <v>3</v>
      </c>
      <c r="L9" s="286"/>
      <c r="M9" s="286" t="s">
        <v>128</v>
      </c>
      <c r="N9" s="286"/>
      <c r="O9" s="286">
        <v>9</v>
      </c>
      <c r="P9" s="286"/>
      <c r="Q9" s="286">
        <f t="shared" si="0"/>
        <v>52</v>
      </c>
      <c r="R9" s="287"/>
      <c r="S9" s="45"/>
      <c r="T9" s="45"/>
      <c r="U9" s="55"/>
      <c r="V9" s="52"/>
      <c r="W9" s="52"/>
      <c r="X9" s="52"/>
      <c r="Y9" s="52"/>
      <c r="Z9" s="52"/>
      <c r="AA9" s="52"/>
      <c r="AB9" s="52"/>
      <c r="AC9" s="52"/>
      <c r="AD9" s="52"/>
      <c r="AE9" s="53"/>
      <c r="AF9" s="53"/>
      <c r="AG9" s="45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45"/>
      <c r="AV9" s="54"/>
      <c r="AW9" s="54"/>
      <c r="AX9" s="54"/>
      <c r="AY9" s="54"/>
      <c r="AZ9" s="54"/>
      <c r="BA9" s="54"/>
      <c r="BB9" s="54"/>
      <c r="BC9" s="54"/>
      <c r="BD9" s="54"/>
      <c r="BE9" s="53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9"/>
    </row>
    <row r="10" spans="1:69" ht="15.75" customHeight="1" x14ac:dyDescent="0.3">
      <c r="A10" s="291" t="s">
        <v>131</v>
      </c>
      <c r="B10" s="286"/>
      <c r="C10" s="292">
        <v>26</v>
      </c>
      <c r="D10" s="292"/>
      <c r="E10" s="286" t="s">
        <v>341</v>
      </c>
      <c r="F10" s="286"/>
      <c r="G10" s="286">
        <v>2</v>
      </c>
      <c r="H10" s="286"/>
      <c r="I10" s="286">
        <v>7</v>
      </c>
      <c r="J10" s="286"/>
      <c r="K10" s="286">
        <v>2</v>
      </c>
      <c r="L10" s="286"/>
      <c r="M10" s="286">
        <v>4</v>
      </c>
      <c r="N10" s="286"/>
      <c r="O10" s="286">
        <v>2</v>
      </c>
      <c r="P10" s="286"/>
      <c r="Q10" s="286">
        <f t="shared" si="0"/>
        <v>43</v>
      </c>
      <c r="R10" s="287"/>
      <c r="S10" s="55"/>
      <c r="T10" s="55"/>
      <c r="U10" s="5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55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55"/>
      <c r="AU10" s="55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3"/>
    </row>
    <row r="11" spans="1:69" ht="15.75" customHeight="1" thickBot="1" x14ac:dyDescent="0.35">
      <c r="A11" s="288" t="s">
        <v>132</v>
      </c>
      <c r="B11" s="289"/>
      <c r="C11" s="290">
        <f>SUM(C7:D10)</f>
        <v>137</v>
      </c>
      <c r="D11" s="290"/>
      <c r="E11" s="290" t="s">
        <v>334</v>
      </c>
      <c r="F11" s="290"/>
      <c r="G11" s="290">
        <f t="shared" ref="G11" si="1">SUM(G7:H10)</f>
        <v>9</v>
      </c>
      <c r="H11" s="290"/>
      <c r="I11" s="290">
        <f t="shared" ref="I11" si="2">SUM(I7:J10)</f>
        <v>7</v>
      </c>
      <c r="J11" s="290"/>
      <c r="K11" s="290">
        <f t="shared" ref="K11" si="3">SUM(K7:L10)</f>
        <v>10</v>
      </c>
      <c r="L11" s="290"/>
      <c r="M11" s="290">
        <f t="shared" ref="M11" si="4">SUM(M7:N10)</f>
        <v>4</v>
      </c>
      <c r="N11" s="290"/>
      <c r="O11" s="290">
        <f t="shared" ref="O11" si="5">SUM(O7:P10)</f>
        <v>32</v>
      </c>
      <c r="P11" s="290"/>
      <c r="Q11" s="290">
        <f t="shared" ref="Q11" si="6">SUM(Q7:R10)</f>
        <v>199</v>
      </c>
      <c r="R11" s="290"/>
      <c r="S11" s="57"/>
      <c r="T11" s="45"/>
      <c r="U11" s="51"/>
      <c r="V11" s="58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9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34"/>
      <c r="AS11" s="50"/>
      <c r="AT11" s="45"/>
      <c r="AU11" s="5"/>
      <c r="AV11" s="60"/>
      <c r="AW11" s="60"/>
      <c r="AX11" s="60"/>
      <c r="AY11" s="60"/>
      <c r="AZ11" s="60"/>
      <c r="BA11" s="60"/>
      <c r="BB11" s="60"/>
      <c r="BC11" s="60"/>
      <c r="BD11" s="60"/>
      <c r="BE11" s="34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3"/>
    </row>
    <row r="12" spans="1:69" ht="15.75" customHeight="1" x14ac:dyDescent="0.2">
      <c r="A12" s="35"/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42"/>
      <c r="Q12" s="42"/>
      <c r="R12" s="42"/>
      <c r="S12" s="57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34"/>
      <c r="AS12" s="34"/>
      <c r="AT12" s="55"/>
      <c r="AU12" s="55"/>
      <c r="AV12" s="60"/>
      <c r="AW12" s="60"/>
      <c r="AX12" s="60"/>
      <c r="AY12" s="60"/>
      <c r="AZ12" s="60"/>
      <c r="BA12" s="60"/>
      <c r="BB12" s="60"/>
      <c r="BC12" s="60"/>
      <c r="BD12" s="60"/>
      <c r="BE12" s="3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3"/>
    </row>
    <row r="13" spans="1:69" ht="15.75" customHeight="1" x14ac:dyDescent="0.2">
      <c r="A13" s="35"/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42"/>
      <c r="Q13" s="42"/>
      <c r="R13" s="42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46"/>
      <c r="AX13" s="46"/>
      <c r="AY13" s="46"/>
      <c r="AZ13" s="46"/>
      <c r="BA13" s="46"/>
      <c r="BB13" s="46"/>
      <c r="BC13" s="56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45"/>
      <c r="BO13" s="45"/>
      <c r="BP13" s="45"/>
      <c r="BQ13" s="9"/>
    </row>
    <row r="14" spans="1:69" ht="15.75" customHeight="1" x14ac:dyDescent="0.2">
      <c r="A14" s="55"/>
      <c r="B14" s="55"/>
      <c r="C14" s="56"/>
      <c r="D14" s="56"/>
      <c r="E14" s="56"/>
      <c r="F14" s="56"/>
      <c r="G14" s="11"/>
      <c r="H14" s="49"/>
      <c r="I14" s="49"/>
      <c r="J14" s="61"/>
      <c r="K14" s="61"/>
      <c r="L14" s="61"/>
      <c r="M14" s="61"/>
      <c r="N14" s="61"/>
      <c r="O14" s="56"/>
      <c r="P14" s="56"/>
      <c r="Q14" s="56"/>
      <c r="R14" s="56"/>
      <c r="S14" s="56"/>
      <c r="T14" s="56"/>
      <c r="U14" s="11"/>
      <c r="V14" s="62"/>
      <c r="W14" s="46"/>
      <c r="X14" s="46"/>
      <c r="Y14" s="46"/>
      <c r="Z14" s="46"/>
      <c r="AA14" s="46"/>
      <c r="AB14" s="46"/>
      <c r="AC14" s="46"/>
      <c r="AD14" s="46"/>
      <c r="AE14" s="56"/>
      <c r="AF14" s="56"/>
      <c r="AG14" s="63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3"/>
    </row>
    <row r="15" spans="1:69" x14ac:dyDescent="0.2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9" x14ac:dyDescent="0.2">
      <c r="A16" s="3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</sheetData>
  <mergeCells count="65">
    <mergeCell ref="O6:P6"/>
    <mergeCell ref="Q6:R6"/>
    <mergeCell ref="A1:BB1"/>
    <mergeCell ref="A4:B5"/>
    <mergeCell ref="C4:D5"/>
    <mergeCell ref="E4:F5"/>
    <mergeCell ref="G4:J4"/>
    <mergeCell ref="K4:L5"/>
    <mergeCell ref="M4:N5"/>
    <mergeCell ref="O4:P5"/>
    <mergeCell ref="Q4:R5"/>
    <mergeCell ref="G5:H5"/>
    <mergeCell ref="I5:J5"/>
    <mergeCell ref="K7:L7"/>
    <mergeCell ref="M7:N7"/>
    <mergeCell ref="O7:P7"/>
    <mergeCell ref="Q7:R7"/>
    <mergeCell ref="A6:B6"/>
    <mergeCell ref="C6:D6"/>
    <mergeCell ref="E6:F6"/>
    <mergeCell ref="A7:B7"/>
    <mergeCell ref="C7:D7"/>
    <mergeCell ref="E7:F7"/>
    <mergeCell ref="G7:H7"/>
    <mergeCell ref="I7:J7"/>
    <mergeCell ref="G6:H6"/>
    <mergeCell ref="I6:J6"/>
    <mergeCell ref="K6:L6"/>
    <mergeCell ref="M6:N6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8:B8"/>
    <mergeCell ref="C8:D8"/>
    <mergeCell ref="E8:F8"/>
    <mergeCell ref="G8:H8"/>
    <mergeCell ref="I8:J8"/>
    <mergeCell ref="K8:L8"/>
    <mergeCell ref="M8:N8"/>
    <mergeCell ref="O8:P8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10:B10"/>
    <mergeCell ref="C10:D10"/>
    <mergeCell ref="E10:F10"/>
    <mergeCell ref="G10:H10"/>
    <mergeCell ref="I10:J10"/>
  </mergeCells>
  <conditionalFormatting sqref="BF2:BF3 BH2:BH3">
    <cfRule type="expression" dxfId="23" priority="1" stopIfTrue="1">
      <formula>AND(BF2&gt;0,BF2-4&gt;BE2*Сроки_МинКолЧасовПоДисц)</formula>
    </cfRule>
  </conditionalFormatting>
  <printOptions horizontalCentered="1"/>
  <pageMargins left="0.11811023622047245" right="0.11811023622047245" top="0.61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7"/>
  <sheetViews>
    <sheetView zoomScaleNormal="100" workbookViewId="0">
      <selection sqref="A1:BB1"/>
    </sheetView>
  </sheetViews>
  <sheetFormatPr defaultRowHeight="12.75" x14ac:dyDescent="0.2"/>
  <cols>
    <col min="1" max="1" width="1.7109375" customWidth="1"/>
    <col min="2" max="53" width="2.7109375" customWidth="1"/>
    <col min="54" max="54" width="1.7109375" customWidth="1"/>
    <col min="55" max="55" width="3.85546875" customWidth="1"/>
    <col min="56" max="56" width="4.7109375" customWidth="1"/>
    <col min="57" max="57" width="2.7109375" customWidth="1"/>
    <col min="58" max="58" width="4.5703125" customWidth="1"/>
    <col min="59" max="59" width="2.7109375" customWidth="1"/>
    <col min="60" max="60" width="4.5703125" customWidth="1"/>
    <col min="61" max="61" width="2.7109375" customWidth="1"/>
    <col min="62" max="62" width="2.85546875" customWidth="1"/>
    <col min="63" max="63" width="2.7109375" customWidth="1"/>
    <col min="64" max="64" width="3.140625" customWidth="1"/>
    <col min="65" max="66" width="3.28515625" customWidth="1"/>
    <col min="67" max="67" width="4.28515625" customWidth="1"/>
    <col min="68" max="69" width="2.7109375" customWidth="1"/>
  </cols>
  <sheetData>
    <row r="1" spans="1:69" ht="22.5" x14ac:dyDescent="0.2">
      <c r="A1" s="363" t="s">
        <v>167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05" t="s">
        <v>364</v>
      </c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1"/>
    </row>
    <row r="2" spans="1:69" x14ac:dyDescent="0.2">
      <c r="A2" s="3"/>
      <c r="B2" s="3"/>
      <c r="C2" s="3"/>
      <c r="D2" s="3"/>
      <c r="E2" s="3"/>
      <c r="F2" s="66"/>
      <c r="G2" s="6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x14ac:dyDescent="0.2">
      <c r="A3" s="3"/>
      <c r="B3" s="3"/>
      <c r="C3" s="3"/>
      <c r="D3" s="3"/>
      <c r="E3" s="3"/>
      <c r="F3" s="66"/>
      <c r="G3" s="67"/>
      <c r="H3" s="3"/>
      <c r="I3" s="3"/>
      <c r="J3" s="68"/>
      <c r="K3" s="68"/>
      <c r="L3" s="68"/>
      <c r="M3" s="68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23.25" customHeight="1" x14ac:dyDescent="0.15">
      <c r="A4" s="347" t="s">
        <v>137</v>
      </c>
      <c r="B4" s="345" t="s">
        <v>168</v>
      </c>
      <c r="C4" s="364"/>
      <c r="D4" s="364"/>
      <c r="E4" s="365"/>
      <c r="F4" s="337" t="s">
        <v>169</v>
      </c>
      <c r="G4" s="345" t="s">
        <v>170</v>
      </c>
      <c r="H4" s="346"/>
      <c r="I4" s="366"/>
      <c r="J4" s="337" t="s">
        <v>171</v>
      </c>
      <c r="K4" s="345" t="s">
        <v>172</v>
      </c>
      <c r="L4" s="346"/>
      <c r="M4" s="346"/>
      <c r="N4" s="366"/>
      <c r="O4" s="367" t="s">
        <v>173</v>
      </c>
      <c r="P4" s="368"/>
      <c r="Q4" s="368"/>
      <c r="R4" s="369"/>
      <c r="S4" s="337" t="s">
        <v>174</v>
      </c>
      <c r="T4" s="370" t="s">
        <v>175</v>
      </c>
      <c r="U4" s="370"/>
      <c r="V4" s="370"/>
      <c r="W4" s="337" t="s">
        <v>176</v>
      </c>
      <c r="X4" s="370" t="s">
        <v>177</v>
      </c>
      <c r="Y4" s="370"/>
      <c r="Z4" s="370"/>
      <c r="AA4" s="337" t="s">
        <v>178</v>
      </c>
      <c r="AB4" s="370" t="s">
        <v>179</v>
      </c>
      <c r="AC4" s="370"/>
      <c r="AD4" s="370"/>
      <c r="AE4" s="370"/>
      <c r="AF4" s="337" t="s">
        <v>180</v>
      </c>
      <c r="AG4" s="370" t="s">
        <v>181</v>
      </c>
      <c r="AH4" s="370"/>
      <c r="AI4" s="370"/>
      <c r="AJ4" s="337" t="s">
        <v>182</v>
      </c>
      <c r="AK4" s="345" t="s">
        <v>183</v>
      </c>
      <c r="AL4" s="346"/>
      <c r="AM4" s="346"/>
      <c r="AN4" s="366"/>
      <c r="AO4" s="370" t="s">
        <v>184</v>
      </c>
      <c r="AP4" s="370"/>
      <c r="AQ4" s="370"/>
      <c r="AR4" s="370"/>
      <c r="AS4" s="337" t="s">
        <v>185</v>
      </c>
      <c r="AT4" s="345" t="s">
        <v>186</v>
      </c>
      <c r="AU4" s="346"/>
      <c r="AV4" s="346"/>
      <c r="AW4" s="337" t="s">
        <v>187</v>
      </c>
      <c r="AX4" s="345" t="s">
        <v>188</v>
      </c>
      <c r="AY4" s="346"/>
      <c r="AZ4" s="346"/>
      <c r="BA4" s="346"/>
      <c r="BB4" s="347" t="s">
        <v>137</v>
      </c>
      <c r="BC4" s="350" t="s">
        <v>189</v>
      </c>
      <c r="BD4" s="351"/>
      <c r="BE4" s="351"/>
      <c r="BF4" s="351"/>
      <c r="BG4" s="351"/>
      <c r="BH4" s="352"/>
      <c r="BI4" s="356" t="s">
        <v>190</v>
      </c>
      <c r="BJ4" s="359" t="s">
        <v>247</v>
      </c>
      <c r="BK4" s="360"/>
      <c r="BL4" s="361"/>
      <c r="BM4" s="362" t="s">
        <v>55</v>
      </c>
      <c r="BN4" s="362"/>
      <c r="BO4" s="362"/>
      <c r="BP4" s="340" t="s">
        <v>191</v>
      </c>
      <c r="BQ4" s="340" t="s">
        <v>192</v>
      </c>
    </row>
    <row r="5" spans="1:69" x14ac:dyDescent="0.2">
      <c r="A5" s="348"/>
      <c r="B5" s="341" t="s">
        <v>193</v>
      </c>
      <c r="C5" s="333" t="s">
        <v>194</v>
      </c>
      <c r="D5" s="333" t="s">
        <v>195</v>
      </c>
      <c r="E5" s="333" t="s">
        <v>196</v>
      </c>
      <c r="F5" s="338"/>
      <c r="G5" s="333" t="s">
        <v>197</v>
      </c>
      <c r="H5" s="333" t="s">
        <v>198</v>
      </c>
      <c r="I5" s="343" t="s">
        <v>199</v>
      </c>
      <c r="J5" s="338"/>
      <c r="K5" s="333" t="s">
        <v>200</v>
      </c>
      <c r="L5" s="333" t="s">
        <v>201</v>
      </c>
      <c r="M5" s="333" t="s">
        <v>202</v>
      </c>
      <c r="N5" s="333" t="s">
        <v>203</v>
      </c>
      <c r="O5" s="333" t="s">
        <v>204</v>
      </c>
      <c r="P5" s="333" t="s">
        <v>205</v>
      </c>
      <c r="Q5" s="333" t="s">
        <v>206</v>
      </c>
      <c r="R5" s="333" t="s">
        <v>207</v>
      </c>
      <c r="S5" s="338"/>
      <c r="T5" s="333" t="s">
        <v>208</v>
      </c>
      <c r="U5" s="333" t="s">
        <v>209</v>
      </c>
      <c r="V5" s="333" t="s">
        <v>210</v>
      </c>
      <c r="W5" s="338"/>
      <c r="X5" s="333" t="s">
        <v>211</v>
      </c>
      <c r="Y5" s="333" t="s">
        <v>212</v>
      </c>
      <c r="Z5" s="333" t="s">
        <v>213</v>
      </c>
      <c r="AA5" s="338"/>
      <c r="AB5" s="333" t="s">
        <v>211</v>
      </c>
      <c r="AC5" s="333" t="s">
        <v>212</v>
      </c>
      <c r="AD5" s="333" t="s">
        <v>213</v>
      </c>
      <c r="AE5" s="333" t="s">
        <v>214</v>
      </c>
      <c r="AF5" s="338"/>
      <c r="AG5" s="333" t="s">
        <v>197</v>
      </c>
      <c r="AH5" s="333" t="s">
        <v>198</v>
      </c>
      <c r="AI5" s="333" t="s">
        <v>199</v>
      </c>
      <c r="AJ5" s="338"/>
      <c r="AK5" s="333" t="s">
        <v>215</v>
      </c>
      <c r="AL5" s="333" t="s">
        <v>216</v>
      </c>
      <c r="AM5" s="333" t="s">
        <v>217</v>
      </c>
      <c r="AN5" s="333" t="s">
        <v>218</v>
      </c>
      <c r="AO5" s="333" t="s">
        <v>219</v>
      </c>
      <c r="AP5" s="333" t="s">
        <v>194</v>
      </c>
      <c r="AQ5" s="333" t="s">
        <v>195</v>
      </c>
      <c r="AR5" s="333" t="s">
        <v>196</v>
      </c>
      <c r="AS5" s="338"/>
      <c r="AT5" s="333" t="s">
        <v>197</v>
      </c>
      <c r="AU5" s="333" t="s">
        <v>198</v>
      </c>
      <c r="AV5" s="333" t="s">
        <v>199</v>
      </c>
      <c r="AW5" s="338"/>
      <c r="AX5" s="333" t="s">
        <v>220</v>
      </c>
      <c r="AY5" s="333" t="s">
        <v>201</v>
      </c>
      <c r="AZ5" s="333" t="s">
        <v>202</v>
      </c>
      <c r="BA5" s="333" t="s">
        <v>221</v>
      </c>
      <c r="BB5" s="348"/>
      <c r="BC5" s="353"/>
      <c r="BD5" s="354"/>
      <c r="BE5" s="354"/>
      <c r="BF5" s="354"/>
      <c r="BG5" s="354"/>
      <c r="BH5" s="355"/>
      <c r="BI5" s="357"/>
      <c r="BJ5" s="335" t="s">
        <v>8</v>
      </c>
      <c r="BK5" s="335" t="s">
        <v>166</v>
      </c>
      <c r="BL5" s="335" t="s">
        <v>9</v>
      </c>
      <c r="BM5" s="336" t="s">
        <v>56</v>
      </c>
      <c r="BN5" s="336" t="s">
        <v>265</v>
      </c>
      <c r="BO5" s="336" t="s">
        <v>264</v>
      </c>
      <c r="BP5" s="340"/>
      <c r="BQ5" s="340"/>
    </row>
    <row r="6" spans="1:69" ht="24" customHeight="1" x14ac:dyDescent="0.2">
      <c r="A6" s="348"/>
      <c r="B6" s="342"/>
      <c r="C6" s="334"/>
      <c r="D6" s="334"/>
      <c r="E6" s="334"/>
      <c r="F6" s="339"/>
      <c r="G6" s="334"/>
      <c r="H6" s="334"/>
      <c r="I6" s="344"/>
      <c r="J6" s="339"/>
      <c r="K6" s="334"/>
      <c r="L6" s="334"/>
      <c r="M6" s="334"/>
      <c r="N6" s="334"/>
      <c r="O6" s="334"/>
      <c r="P6" s="334"/>
      <c r="Q6" s="334"/>
      <c r="R6" s="334"/>
      <c r="S6" s="339"/>
      <c r="T6" s="334"/>
      <c r="U6" s="334"/>
      <c r="V6" s="334"/>
      <c r="W6" s="339"/>
      <c r="X6" s="334"/>
      <c r="Y6" s="334"/>
      <c r="Z6" s="334"/>
      <c r="AA6" s="339"/>
      <c r="AB6" s="334"/>
      <c r="AC6" s="334"/>
      <c r="AD6" s="334"/>
      <c r="AE6" s="334"/>
      <c r="AF6" s="339"/>
      <c r="AG6" s="334"/>
      <c r="AH6" s="334"/>
      <c r="AI6" s="334"/>
      <c r="AJ6" s="339"/>
      <c r="AK6" s="334"/>
      <c r="AL6" s="334"/>
      <c r="AM6" s="334"/>
      <c r="AN6" s="334"/>
      <c r="AO6" s="334"/>
      <c r="AP6" s="334"/>
      <c r="AQ6" s="334"/>
      <c r="AR6" s="334"/>
      <c r="AS6" s="339"/>
      <c r="AT6" s="334"/>
      <c r="AU6" s="334"/>
      <c r="AV6" s="334"/>
      <c r="AW6" s="339"/>
      <c r="AX6" s="334"/>
      <c r="AY6" s="334"/>
      <c r="AZ6" s="334"/>
      <c r="BA6" s="334"/>
      <c r="BB6" s="348"/>
      <c r="BC6" s="359" t="s">
        <v>222</v>
      </c>
      <c r="BD6" s="361"/>
      <c r="BE6" s="359" t="s">
        <v>223</v>
      </c>
      <c r="BF6" s="361"/>
      <c r="BG6" s="359" t="s">
        <v>224</v>
      </c>
      <c r="BH6" s="361"/>
      <c r="BI6" s="357"/>
      <c r="BJ6" s="336"/>
      <c r="BK6" s="336"/>
      <c r="BL6" s="336"/>
      <c r="BM6" s="336"/>
      <c r="BN6" s="336"/>
      <c r="BO6" s="336"/>
      <c r="BP6" s="340"/>
      <c r="BQ6" s="340"/>
    </row>
    <row r="7" spans="1:69" ht="24" customHeight="1" x14ac:dyDescent="0.2">
      <c r="A7" s="349"/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  <c r="W7" s="69">
        <v>22</v>
      </c>
      <c r="X7" s="69">
        <v>23</v>
      </c>
      <c r="Y7" s="69">
        <v>24</v>
      </c>
      <c r="Z7" s="69">
        <v>25</v>
      </c>
      <c r="AA7" s="69">
        <v>26</v>
      </c>
      <c r="AB7" s="69">
        <v>27</v>
      </c>
      <c r="AC7" s="69">
        <v>28</v>
      </c>
      <c r="AD7" s="69">
        <v>29</v>
      </c>
      <c r="AE7" s="69">
        <v>30</v>
      </c>
      <c r="AF7" s="69">
        <v>31</v>
      </c>
      <c r="AG7" s="69">
        <v>32</v>
      </c>
      <c r="AH7" s="69">
        <v>33</v>
      </c>
      <c r="AI7" s="69">
        <v>34</v>
      </c>
      <c r="AJ7" s="69">
        <v>35</v>
      </c>
      <c r="AK7" s="69">
        <v>36</v>
      </c>
      <c r="AL7" s="69">
        <v>37</v>
      </c>
      <c r="AM7" s="69">
        <v>38</v>
      </c>
      <c r="AN7" s="69">
        <v>39</v>
      </c>
      <c r="AO7" s="69">
        <v>40</v>
      </c>
      <c r="AP7" s="69">
        <v>41</v>
      </c>
      <c r="AQ7" s="69">
        <v>42</v>
      </c>
      <c r="AR7" s="69">
        <v>43</v>
      </c>
      <c r="AS7" s="69">
        <v>44</v>
      </c>
      <c r="AT7" s="69">
        <v>45</v>
      </c>
      <c r="AU7" s="69">
        <v>46</v>
      </c>
      <c r="AV7" s="69">
        <v>47</v>
      </c>
      <c r="AW7" s="69">
        <v>48</v>
      </c>
      <c r="AX7" s="69">
        <v>49</v>
      </c>
      <c r="AY7" s="69">
        <v>50</v>
      </c>
      <c r="AZ7" s="69">
        <v>51</v>
      </c>
      <c r="BA7" s="69">
        <v>52</v>
      </c>
      <c r="BB7" s="349"/>
      <c r="BC7" s="70" t="s">
        <v>225</v>
      </c>
      <c r="BD7" s="71" t="s">
        <v>226</v>
      </c>
      <c r="BE7" s="70" t="s">
        <v>225</v>
      </c>
      <c r="BF7" s="71" t="s">
        <v>226</v>
      </c>
      <c r="BG7" s="70" t="s">
        <v>225</v>
      </c>
      <c r="BH7" s="71" t="s">
        <v>226</v>
      </c>
      <c r="BI7" s="358"/>
      <c r="BJ7" s="336"/>
      <c r="BK7" s="336"/>
      <c r="BL7" s="336"/>
      <c r="BM7" s="336"/>
      <c r="BN7" s="336"/>
      <c r="BO7" s="336"/>
      <c r="BP7" s="340"/>
      <c r="BQ7" s="340"/>
    </row>
    <row r="8" spans="1:69" x14ac:dyDescent="0.2">
      <c r="A8" s="316" t="s">
        <v>227</v>
      </c>
      <c r="B8" s="311"/>
      <c r="C8" s="331"/>
      <c r="D8" s="311"/>
      <c r="E8" s="311"/>
      <c r="F8" s="327" t="s">
        <v>228</v>
      </c>
      <c r="G8" s="311"/>
      <c r="H8" s="311"/>
      <c r="I8" s="311"/>
      <c r="J8" s="311"/>
      <c r="K8" s="311"/>
      <c r="L8" s="311"/>
      <c r="M8" s="311"/>
      <c r="N8" s="311"/>
      <c r="O8" s="311" t="s">
        <v>52</v>
      </c>
      <c r="P8" s="311"/>
      <c r="Q8" s="311"/>
      <c r="R8" s="311"/>
      <c r="S8" s="329" t="s">
        <v>229</v>
      </c>
      <c r="T8" s="329" t="s">
        <v>229</v>
      </c>
      <c r="U8" s="311"/>
      <c r="V8" s="311"/>
      <c r="W8" s="327"/>
      <c r="X8" s="311"/>
      <c r="Y8" s="311"/>
      <c r="Z8" s="311"/>
      <c r="AA8" s="311" t="s">
        <v>230</v>
      </c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25" t="s">
        <v>231</v>
      </c>
      <c r="AR8" s="325" t="s">
        <v>231</v>
      </c>
      <c r="AS8" s="329" t="s">
        <v>229</v>
      </c>
      <c r="AT8" s="329" t="s">
        <v>229</v>
      </c>
      <c r="AU8" s="329" t="s">
        <v>229</v>
      </c>
      <c r="AV8" s="329" t="s">
        <v>229</v>
      </c>
      <c r="AW8" s="329" t="s">
        <v>229</v>
      </c>
      <c r="AX8" s="329" t="s">
        <v>229</v>
      </c>
      <c r="AY8" s="329" t="s">
        <v>229</v>
      </c>
      <c r="AZ8" s="329" t="s">
        <v>229</v>
      </c>
      <c r="BA8" s="329" t="s">
        <v>229</v>
      </c>
      <c r="BB8" s="316" t="s">
        <v>227</v>
      </c>
      <c r="BC8" s="318">
        <f>BE8+BG8</f>
        <v>39</v>
      </c>
      <c r="BD8" s="320">
        <f>BF8+BH8</f>
        <v>1404</v>
      </c>
      <c r="BE8" s="323">
        <v>17</v>
      </c>
      <c r="BF8" s="320">
        <f>BE8*36</f>
        <v>612</v>
      </c>
      <c r="BG8" s="323">
        <v>22</v>
      </c>
      <c r="BH8" s="320">
        <f>BG8*36</f>
        <v>792</v>
      </c>
      <c r="BI8" s="314">
        <v>2</v>
      </c>
      <c r="BJ8" s="323"/>
      <c r="BK8" s="314"/>
      <c r="BL8" s="314"/>
      <c r="BM8" s="314"/>
      <c r="BN8" s="314"/>
      <c r="BO8" s="314"/>
      <c r="BP8" s="314">
        <v>11</v>
      </c>
      <c r="BQ8" s="316">
        <f>BP8+BO8+BM8+BL8+BK8+BJ8+BI8+BC8+BN8</f>
        <v>52</v>
      </c>
    </row>
    <row r="9" spans="1:69" x14ac:dyDescent="0.2">
      <c r="A9" s="317"/>
      <c r="B9" s="312"/>
      <c r="C9" s="332"/>
      <c r="D9" s="312"/>
      <c r="E9" s="312"/>
      <c r="F9" s="328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30"/>
      <c r="T9" s="330"/>
      <c r="U9" s="312"/>
      <c r="V9" s="312"/>
      <c r="W9" s="328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26"/>
      <c r="AR9" s="326"/>
      <c r="AS9" s="330"/>
      <c r="AT9" s="330"/>
      <c r="AU9" s="330"/>
      <c r="AV9" s="330"/>
      <c r="AW9" s="330"/>
      <c r="AX9" s="330"/>
      <c r="AY9" s="330"/>
      <c r="AZ9" s="330"/>
      <c r="BA9" s="330"/>
      <c r="BB9" s="317"/>
      <c r="BC9" s="319"/>
      <c r="BD9" s="317"/>
      <c r="BE9" s="324"/>
      <c r="BF9" s="317"/>
      <c r="BG9" s="324"/>
      <c r="BH9" s="317"/>
      <c r="BI9" s="315"/>
      <c r="BJ9" s="324"/>
      <c r="BK9" s="315"/>
      <c r="BL9" s="315"/>
      <c r="BM9" s="315"/>
      <c r="BN9" s="315"/>
      <c r="BO9" s="315"/>
      <c r="BP9" s="315"/>
      <c r="BQ9" s="317"/>
    </row>
    <row r="10" spans="1:69" x14ac:dyDescent="0.2">
      <c r="A10" s="316" t="s">
        <v>232</v>
      </c>
      <c r="B10" s="311"/>
      <c r="C10" s="311"/>
      <c r="D10" s="311"/>
      <c r="E10" s="311"/>
      <c r="F10" s="327" t="s">
        <v>233</v>
      </c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25" t="s">
        <v>231</v>
      </c>
      <c r="S10" s="329" t="s">
        <v>229</v>
      </c>
      <c r="T10" s="329" t="s">
        <v>229</v>
      </c>
      <c r="U10" s="311"/>
      <c r="V10" s="311"/>
      <c r="W10" s="327"/>
      <c r="X10" s="311"/>
      <c r="Y10" s="311"/>
      <c r="Z10" s="311"/>
      <c r="AA10" s="311" t="s">
        <v>234</v>
      </c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 t="s">
        <v>238</v>
      </c>
      <c r="AP10" s="311" t="s">
        <v>238</v>
      </c>
      <c r="AQ10" s="311" t="s">
        <v>238</v>
      </c>
      <c r="AR10" s="325" t="s">
        <v>231</v>
      </c>
      <c r="AS10" s="325" t="s">
        <v>231</v>
      </c>
      <c r="AT10" s="329" t="s">
        <v>229</v>
      </c>
      <c r="AU10" s="329" t="s">
        <v>229</v>
      </c>
      <c r="AV10" s="329" t="s">
        <v>229</v>
      </c>
      <c r="AW10" s="329" t="s">
        <v>229</v>
      </c>
      <c r="AX10" s="329" t="s">
        <v>229</v>
      </c>
      <c r="AY10" s="329" t="s">
        <v>229</v>
      </c>
      <c r="AZ10" s="329" t="s">
        <v>229</v>
      </c>
      <c r="BA10" s="329" t="s">
        <v>229</v>
      </c>
      <c r="BB10" s="316" t="s">
        <v>232</v>
      </c>
      <c r="BC10" s="318">
        <f t="shared" ref="BC10" si="0">BE10+BG10</f>
        <v>36</v>
      </c>
      <c r="BD10" s="320">
        <f>BF10+BH10</f>
        <v>1296</v>
      </c>
      <c r="BE10" s="323">
        <v>16</v>
      </c>
      <c r="BF10" s="320">
        <f t="shared" ref="BF10" si="1">BE10*36</f>
        <v>576</v>
      </c>
      <c r="BG10" s="323">
        <v>20</v>
      </c>
      <c r="BH10" s="320">
        <f t="shared" ref="BH10" si="2">BG10*36</f>
        <v>720</v>
      </c>
      <c r="BI10" s="314">
        <v>3</v>
      </c>
      <c r="BJ10" s="314"/>
      <c r="BK10" s="314">
        <v>3</v>
      </c>
      <c r="BL10" s="314"/>
      <c r="BM10" s="314"/>
      <c r="BN10" s="98"/>
      <c r="BO10" s="314"/>
      <c r="BP10" s="314">
        <v>10</v>
      </c>
      <c r="BQ10" s="316">
        <f t="shared" ref="BQ10" si="3">BP10+BO10+BM10+BL10+BK10+BJ10+BI10+BC10+BN10</f>
        <v>52</v>
      </c>
    </row>
    <row r="11" spans="1:69" x14ac:dyDescent="0.2">
      <c r="A11" s="317"/>
      <c r="B11" s="312"/>
      <c r="C11" s="312"/>
      <c r="D11" s="312"/>
      <c r="E11" s="312"/>
      <c r="F11" s="328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26"/>
      <c r="S11" s="330"/>
      <c r="T11" s="330"/>
      <c r="U11" s="312"/>
      <c r="V11" s="312"/>
      <c r="W11" s="328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26"/>
      <c r="AS11" s="326"/>
      <c r="AT11" s="330"/>
      <c r="AU11" s="330"/>
      <c r="AV11" s="330"/>
      <c r="AW11" s="330"/>
      <c r="AX11" s="330"/>
      <c r="AY11" s="330"/>
      <c r="AZ11" s="330"/>
      <c r="BA11" s="330"/>
      <c r="BB11" s="317"/>
      <c r="BC11" s="319"/>
      <c r="BD11" s="317"/>
      <c r="BE11" s="324"/>
      <c r="BF11" s="317"/>
      <c r="BG11" s="324"/>
      <c r="BH11" s="317"/>
      <c r="BI11" s="315"/>
      <c r="BJ11" s="315"/>
      <c r="BK11" s="315"/>
      <c r="BL11" s="315"/>
      <c r="BM11" s="315"/>
      <c r="BN11" s="99"/>
      <c r="BO11" s="315"/>
      <c r="BP11" s="315"/>
      <c r="BQ11" s="317"/>
    </row>
    <row r="12" spans="1:69" x14ac:dyDescent="0.2">
      <c r="A12" s="316" t="s">
        <v>236</v>
      </c>
      <c r="B12" s="311"/>
      <c r="C12" s="311"/>
      <c r="D12" s="311"/>
      <c r="E12" s="311"/>
      <c r="F12" s="327" t="s">
        <v>233</v>
      </c>
      <c r="G12" s="311"/>
      <c r="H12" s="311"/>
      <c r="I12" s="311"/>
      <c r="J12" s="311"/>
      <c r="K12" s="311"/>
      <c r="L12" s="311" t="s">
        <v>52</v>
      </c>
      <c r="M12" s="311"/>
      <c r="N12" s="311"/>
      <c r="O12" s="311"/>
      <c r="P12" s="311"/>
      <c r="Q12" s="311"/>
      <c r="R12" s="325" t="s">
        <v>231</v>
      </c>
      <c r="S12" s="329" t="s">
        <v>229</v>
      </c>
      <c r="T12" s="329" t="s">
        <v>229</v>
      </c>
      <c r="U12" s="311"/>
      <c r="V12" s="311"/>
      <c r="W12" s="327"/>
      <c r="X12" s="311"/>
      <c r="Y12" s="311"/>
      <c r="Z12" s="311"/>
      <c r="AA12" s="311" t="s">
        <v>234</v>
      </c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 t="s">
        <v>238</v>
      </c>
      <c r="AP12" s="311" t="s">
        <v>238</v>
      </c>
      <c r="AQ12" s="311" t="s">
        <v>238</v>
      </c>
      <c r="AR12" s="311" t="s">
        <v>238</v>
      </c>
      <c r="AS12" s="325" t="s">
        <v>231</v>
      </c>
      <c r="AT12" s="325" t="s">
        <v>231</v>
      </c>
      <c r="AU12" s="329" t="s">
        <v>229</v>
      </c>
      <c r="AV12" s="329" t="s">
        <v>229</v>
      </c>
      <c r="AW12" s="329" t="s">
        <v>229</v>
      </c>
      <c r="AX12" s="329" t="s">
        <v>229</v>
      </c>
      <c r="AY12" s="329" t="s">
        <v>229</v>
      </c>
      <c r="AZ12" s="329" t="s">
        <v>229</v>
      </c>
      <c r="BA12" s="329" t="s">
        <v>229</v>
      </c>
      <c r="BB12" s="316" t="s">
        <v>236</v>
      </c>
      <c r="BC12" s="318">
        <f t="shared" ref="BC12" si="4">BE12+BG12</f>
        <v>36</v>
      </c>
      <c r="BD12" s="320">
        <f>BF12+BH12</f>
        <v>1296</v>
      </c>
      <c r="BE12" s="323">
        <v>16</v>
      </c>
      <c r="BF12" s="320">
        <f t="shared" ref="BF12" si="5">BE12*36</f>
        <v>576</v>
      </c>
      <c r="BG12" s="323">
        <v>20</v>
      </c>
      <c r="BH12" s="320">
        <f t="shared" ref="BH12" si="6">BG12*36</f>
        <v>720</v>
      </c>
      <c r="BI12" s="314">
        <v>3</v>
      </c>
      <c r="BJ12" s="314"/>
      <c r="BK12" s="314">
        <v>4</v>
      </c>
      <c r="BL12" s="314"/>
      <c r="BM12" s="314"/>
      <c r="BN12" s="98"/>
      <c r="BO12" s="314"/>
      <c r="BP12" s="314">
        <v>9</v>
      </c>
      <c r="BQ12" s="316">
        <f t="shared" ref="BQ12" si="7">BP12+BO12+BM12+BL12+BK12+BJ12+BI12+BC12+BN12</f>
        <v>52</v>
      </c>
    </row>
    <row r="13" spans="1:69" x14ac:dyDescent="0.2">
      <c r="A13" s="317"/>
      <c r="B13" s="312"/>
      <c r="C13" s="312"/>
      <c r="D13" s="312"/>
      <c r="E13" s="312"/>
      <c r="F13" s="328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26"/>
      <c r="S13" s="330"/>
      <c r="T13" s="330"/>
      <c r="U13" s="312"/>
      <c r="V13" s="312"/>
      <c r="W13" s="328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26"/>
      <c r="AT13" s="326"/>
      <c r="AU13" s="330"/>
      <c r="AV13" s="330"/>
      <c r="AW13" s="330"/>
      <c r="AX13" s="330"/>
      <c r="AY13" s="330"/>
      <c r="AZ13" s="330"/>
      <c r="BA13" s="330"/>
      <c r="BB13" s="317"/>
      <c r="BC13" s="319"/>
      <c r="BD13" s="317"/>
      <c r="BE13" s="324"/>
      <c r="BF13" s="317"/>
      <c r="BG13" s="324"/>
      <c r="BH13" s="317"/>
      <c r="BI13" s="315"/>
      <c r="BJ13" s="315"/>
      <c r="BK13" s="315"/>
      <c r="BL13" s="315"/>
      <c r="BM13" s="315"/>
      <c r="BN13" s="99"/>
      <c r="BO13" s="315"/>
      <c r="BP13" s="315"/>
      <c r="BQ13" s="317"/>
    </row>
    <row r="14" spans="1:69" x14ac:dyDescent="0.2">
      <c r="A14" s="316" t="s">
        <v>237</v>
      </c>
      <c r="B14" s="311"/>
      <c r="C14" s="311"/>
      <c r="D14" s="311"/>
      <c r="E14" s="311"/>
      <c r="F14" s="327" t="s">
        <v>228</v>
      </c>
      <c r="G14" s="311"/>
      <c r="H14" s="311"/>
      <c r="I14" s="311"/>
      <c r="J14" s="311"/>
      <c r="K14" s="311"/>
      <c r="L14" s="311"/>
      <c r="M14" s="311"/>
      <c r="N14" s="321"/>
      <c r="O14" s="311"/>
      <c r="P14" s="311"/>
      <c r="Q14" s="311"/>
      <c r="R14" s="311"/>
      <c r="S14" s="329" t="s">
        <v>229</v>
      </c>
      <c r="T14" s="329" t="s">
        <v>229</v>
      </c>
      <c r="U14" s="311"/>
      <c r="V14" s="311"/>
      <c r="W14" s="327"/>
      <c r="X14" s="311"/>
      <c r="Y14" s="311"/>
      <c r="Z14" s="311"/>
      <c r="AA14" s="311" t="s">
        <v>255</v>
      </c>
      <c r="AB14" s="311"/>
      <c r="AC14" s="311"/>
      <c r="AD14" s="311" t="s">
        <v>238</v>
      </c>
      <c r="AE14" s="311" t="s">
        <v>238</v>
      </c>
      <c r="AF14" s="325" t="s">
        <v>231</v>
      </c>
      <c r="AG14" s="325" t="s">
        <v>231</v>
      </c>
      <c r="AH14" s="311" t="s">
        <v>263</v>
      </c>
      <c r="AI14" s="311" t="s">
        <v>263</v>
      </c>
      <c r="AJ14" s="311" t="s">
        <v>263</v>
      </c>
      <c r="AK14" s="311" t="s">
        <v>263</v>
      </c>
      <c r="AL14" s="311" t="s">
        <v>263</v>
      </c>
      <c r="AM14" s="311" t="s">
        <v>263</v>
      </c>
      <c r="AN14" s="311" t="s">
        <v>263</v>
      </c>
      <c r="AO14" s="321" t="s">
        <v>240</v>
      </c>
      <c r="AP14" s="321" t="s">
        <v>240</v>
      </c>
      <c r="AQ14" s="321" t="s">
        <v>240</v>
      </c>
      <c r="AR14" s="321" t="s">
        <v>240</v>
      </c>
      <c r="AS14" s="321"/>
      <c r="AT14" s="311"/>
      <c r="AU14" s="311"/>
      <c r="AV14" s="311"/>
      <c r="AW14" s="311"/>
      <c r="AX14" s="311"/>
      <c r="AY14" s="311"/>
      <c r="AZ14" s="311"/>
      <c r="BA14" s="311"/>
      <c r="BB14" s="316" t="s">
        <v>237</v>
      </c>
      <c r="BC14" s="318">
        <f t="shared" ref="BC14" si="8">BE14+BG14</f>
        <v>26</v>
      </c>
      <c r="BD14" s="320">
        <f>BF14+BH14</f>
        <v>936</v>
      </c>
      <c r="BE14" s="323">
        <v>17</v>
      </c>
      <c r="BF14" s="320">
        <f t="shared" ref="BF14" si="9">BE14*36</f>
        <v>612</v>
      </c>
      <c r="BG14" s="323">
        <v>9</v>
      </c>
      <c r="BH14" s="320">
        <f t="shared" ref="BH14" si="10">BG14*36</f>
        <v>324</v>
      </c>
      <c r="BI14" s="314">
        <v>2</v>
      </c>
      <c r="BJ14" s="314"/>
      <c r="BK14" s="314">
        <v>2</v>
      </c>
      <c r="BL14" s="314">
        <v>7</v>
      </c>
      <c r="BM14" s="314">
        <v>1</v>
      </c>
      <c r="BN14" s="314">
        <v>2</v>
      </c>
      <c r="BO14" s="314">
        <v>1</v>
      </c>
      <c r="BP14" s="314">
        <v>2</v>
      </c>
      <c r="BQ14" s="316">
        <f t="shared" ref="BQ14" si="11">BP14+BO14+BM14+BL14+BK14+BJ14+BI14+BC14+BN14</f>
        <v>43</v>
      </c>
    </row>
    <row r="15" spans="1:69" x14ac:dyDescent="0.2">
      <c r="A15" s="317"/>
      <c r="B15" s="312"/>
      <c r="C15" s="312"/>
      <c r="D15" s="312"/>
      <c r="E15" s="312"/>
      <c r="F15" s="328"/>
      <c r="G15" s="312"/>
      <c r="H15" s="312"/>
      <c r="I15" s="312"/>
      <c r="J15" s="312"/>
      <c r="K15" s="312"/>
      <c r="L15" s="312"/>
      <c r="M15" s="312"/>
      <c r="N15" s="322"/>
      <c r="O15" s="312"/>
      <c r="P15" s="312"/>
      <c r="Q15" s="312"/>
      <c r="R15" s="312"/>
      <c r="S15" s="330"/>
      <c r="T15" s="330"/>
      <c r="U15" s="312"/>
      <c r="V15" s="312"/>
      <c r="W15" s="328"/>
      <c r="X15" s="312"/>
      <c r="Y15" s="312"/>
      <c r="Z15" s="312"/>
      <c r="AA15" s="312"/>
      <c r="AB15" s="312"/>
      <c r="AC15" s="312"/>
      <c r="AD15" s="312"/>
      <c r="AE15" s="312"/>
      <c r="AF15" s="326"/>
      <c r="AG15" s="326"/>
      <c r="AH15" s="312"/>
      <c r="AI15" s="312"/>
      <c r="AJ15" s="312"/>
      <c r="AK15" s="312"/>
      <c r="AL15" s="312"/>
      <c r="AM15" s="312"/>
      <c r="AN15" s="312"/>
      <c r="AO15" s="322"/>
      <c r="AP15" s="322"/>
      <c r="AQ15" s="322"/>
      <c r="AR15" s="322"/>
      <c r="AS15" s="322"/>
      <c r="AT15" s="312"/>
      <c r="AU15" s="312"/>
      <c r="AV15" s="312"/>
      <c r="AW15" s="312"/>
      <c r="AX15" s="312"/>
      <c r="AY15" s="312"/>
      <c r="AZ15" s="312"/>
      <c r="BA15" s="312"/>
      <c r="BB15" s="317"/>
      <c r="BC15" s="319"/>
      <c r="BD15" s="317"/>
      <c r="BE15" s="324"/>
      <c r="BF15" s="317"/>
      <c r="BG15" s="324"/>
      <c r="BH15" s="317"/>
      <c r="BI15" s="315"/>
      <c r="BJ15" s="315"/>
      <c r="BK15" s="315"/>
      <c r="BL15" s="315"/>
      <c r="BM15" s="315"/>
      <c r="BN15" s="315"/>
      <c r="BO15" s="315"/>
      <c r="BP15" s="315"/>
      <c r="BQ15" s="317"/>
    </row>
    <row r="16" spans="1:69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307" t="s">
        <v>3</v>
      </c>
      <c r="BA16" s="307"/>
      <c r="BB16" s="308"/>
      <c r="BC16" s="73">
        <f>SUM(BC8:BC15)</f>
        <v>137</v>
      </c>
      <c r="BD16" s="73">
        <f t="shared" ref="BD16:BG16" si="12">SUM(BD8:BD15)</f>
        <v>4932</v>
      </c>
      <c r="BE16" s="73">
        <f t="shared" si="12"/>
        <v>66</v>
      </c>
      <c r="BF16" s="111">
        <f>SUM(BF8:BF15)</f>
        <v>2376</v>
      </c>
      <c r="BG16" s="73">
        <f t="shared" si="12"/>
        <v>71</v>
      </c>
      <c r="BH16" s="111">
        <f>SUM(BH8:BH15)</f>
        <v>2556</v>
      </c>
      <c r="BI16" s="73">
        <f>SUM(BI8:BI15)</f>
        <v>10</v>
      </c>
      <c r="BJ16" s="97">
        <f>SUM(BJ8:BJ13)</f>
        <v>0</v>
      </c>
      <c r="BK16" s="97">
        <v>9</v>
      </c>
      <c r="BL16" s="97">
        <v>7</v>
      </c>
      <c r="BM16" s="97">
        <v>1</v>
      </c>
      <c r="BN16" s="97">
        <v>2</v>
      </c>
      <c r="BO16" s="97">
        <v>1</v>
      </c>
      <c r="BP16" s="97">
        <f>SUM(BP8:BP15)</f>
        <v>32</v>
      </c>
      <c r="BQ16" s="97">
        <f>SUM(BQ8:BQ15)</f>
        <v>199</v>
      </c>
    </row>
    <row r="17" spans="1:69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4"/>
      <c r="BD17" s="75"/>
      <c r="BE17" s="76"/>
      <c r="BF17" s="75"/>
      <c r="BG17" s="76"/>
      <c r="BH17" s="74"/>
      <c r="BI17" s="76"/>
      <c r="BJ17" s="74"/>
      <c r="BK17" s="74"/>
      <c r="BL17" s="74"/>
      <c r="BM17" s="74"/>
      <c r="BN17" s="74"/>
      <c r="BO17" s="74"/>
      <c r="BP17" s="74"/>
      <c r="BQ17" s="74"/>
    </row>
    <row r="18" spans="1:69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4"/>
      <c r="BD18" s="75"/>
      <c r="BE18" s="76"/>
      <c r="BF18" s="75"/>
      <c r="BG18" s="76"/>
      <c r="BH18" s="74"/>
      <c r="BI18" s="76"/>
      <c r="BJ18" s="74"/>
      <c r="BK18" s="74"/>
      <c r="BL18" s="74"/>
      <c r="BM18" s="74"/>
      <c r="BN18" s="74"/>
      <c r="BO18" s="74"/>
      <c r="BP18" s="74"/>
      <c r="BQ18" s="74"/>
    </row>
    <row r="19" spans="1:69" ht="13.5" thickBot="1" x14ac:dyDescent="0.2">
      <c r="A19" s="77" t="s">
        <v>242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9"/>
      <c r="AX19" s="79"/>
      <c r="AY19" s="79"/>
      <c r="AZ19" s="79"/>
      <c r="BA19" s="79"/>
      <c r="BB19" s="79"/>
      <c r="BC19" s="79"/>
      <c r="BD19" s="79"/>
      <c r="BE19" s="79"/>
      <c r="BF19" s="78"/>
      <c r="BG19" s="78"/>
      <c r="BH19" s="78"/>
      <c r="BI19" s="78"/>
      <c r="BJ19" s="78"/>
      <c r="BK19" s="78"/>
      <c r="BL19" s="78"/>
      <c r="BM19" s="78"/>
      <c r="BN19" s="78"/>
      <c r="BO19" s="80"/>
      <c r="BP19" s="80"/>
      <c r="BQ19" s="80"/>
    </row>
    <row r="20" spans="1:69" ht="13.5" thickBot="1" x14ac:dyDescent="0.2">
      <c r="A20" s="78"/>
      <c r="B20" s="78"/>
      <c r="C20" s="78"/>
      <c r="D20" s="78"/>
      <c r="E20" s="78"/>
      <c r="F20" s="78"/>
      <c r="G20" s="81"/>
      <c r="H20" s="82" t="s">
        <v>189</v>
      </c>
      <c r="I20" s="83"/>
      <c r="J20" s="77"/>
      <c r="K20" s="77"/>
      <c r="L20" s="77"/>
      <c r="M20" s="77"/>
      <c r="N20" s="77"/>
      <c r="O20" s="78"/>
      <c r="P20" s="78"/>
      <c r="Q20" s="78"/>
      <c r="R20" s="78"/>
      <c r="S20" s="78"/>
      <c r="T20" s="78"/>
      <c r="U20" s="84" t="s">
        <v>235</v>
      </c>
      <c r="V20" s="309" t="s">
        <v>8</v>
      </c>
      <c r="W20" s="309"/>
      <c r="X20" s="309"/>
      <c r="Y20" s="309"/>
      <c r="Z20" s="309"/>
      <c r="AA20" s="309"/>
      <c r="AB20" s="309"/>
      <c r="AC20" s="309"/>
      <c r="AD20" s="309"/>
      <c r="AE20" s="100"/>
      <c r="AF20" s="100"/>
      <c r="AG20" s="84" t="s">
        <v>238</v>
      </c>
      <c r="AH20" s="310" t="s">
        <v>243</v>
      </c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84" t="s">
        <v>239</v>
      </c>
      <c r="AV20" s="310" t="s">
        <v>244</v>
      </c>
      <c r="AW20" s="310"/>
      <c r="AX20" s="310"/>
      <c r="AY20" s="310"/>
      <c r="AZ20" s="310"/>
      <c r="BA20" s="310"/>
      <c r="BB20" s="310"/>
      <c r="BC20" s="310"/>
      <c r="BD20" s="310"/>
      <c r="BE20" s="100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</row>
    <row r="21" spans="1:69" x14ac:dyDescent="0.15">
      <c r="A21" s="78"/>
      <c r="B21" s="78"/>
      <c r="C21" s="78"/>
      <c r="D21" s="78"/>
      <c r="E21" s="78"/>
      <c r="F21" s="78"/>
      <c r="G21" s="78"/>
      <c r="H21" s="83"/>
      <c r="I21" s="83"/>
      <c r="J21" s="77"/>
      <c r="K21" s="77"/>
      <c r="L21" s="77"/>
      <c r="M21" s="77"/>
      <c r="N21" s="77"/>
      <c r="O21" s="78"/>
      <c r="P21" s="78"/>
      <c r="Q21" s="78"/>
      <c r="R21" s="78"/>
      <c r="S21" s="78"/>
      <c r="T21" s="78"/>
      <c r="U21" s="85"/>
      <c r="V21" s="309"/>
      <c r="W21" s="309"/>
      <c r="X21" s="309"/>
      <c r="Y21" s="309"/>
      <c r="Z21" s="309"/>
      <c r="AA21" s="309"/>
      <c r="AB21" s="309"/>
      <c r="AC21" s="309"/>
      <c r="AD21" s="309"/>
      <c r="AE21" s="100"/>
      <c r="AF21" s="100"/>
      <c r="AG21" s="78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78"/>
      <c r="AV21" s="310"/>
      <c r="AW21" s="310"/>
      <c r="AX21" s="310"/>
      <c r="AY21" s="310"/>
      <c r="AZ21" s="310"/>
      <c r="BA21" s="310"/>
      <c r="BB21" s="310"/>
      <c r="BC21" s="310"/>
      <c r="BD21" s="310"/>
      <c r="BE21" s="100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</row>
    <row r="22" spans="1:69" ht="13.5" thickBot="1" x14ac:dyDescent="0.2">
      <c r="A22" s="85"/>
      <c r="B22" s="85"/>
      <c r="C22" s="85"/>
      <c r="D22" s="85"/>
      <c r="E22" s="85"/>
      <c r="F22" s="85"/>
      <c r="G22" s="85"/>
      <c r="H22" s="86"/>
      <c r="I22" s="86"/>
      <c r="J22" s="72"/>
      <c r="K22" s="72"/>
      <c r="L22" s="72"/>
      <c r="M22" s="72"/>
      <c r="N22" s="72"/>
      <c r="O22" s="85"/>
      <c r="P22" s="85"/>
      <c r="Q22" s="85"/>
      <c r="R22" s="85"/>
      <c r="S22" s="85"/>
      <c r="T22" s="85"/>
      <c r="U22" s="85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85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85"/>
      <c r="AU22" s="85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13.5" thickBot="1" x14ac:dyDescent="0.2">
      <c r="A23" s="85"/>
      <c r="B23" s="85"/>
      <c r="C23" s="85"/>
      <c r="D23" s="85"/>
      <c r="E23" s="85"/>
      <c r="F23" s="85"/>
      <c r="G23" s="84" t="s">
        <v>231</v>
      </c>
      <c r="H23" s="82" t="s">
        <v>0</v>
      </c>
      <c r="I23" s="83"/>
      <c r="J23" s="77"/>
      <c r="K23" s="77"/>
      <c r="L23" s="77"/>
      <c r="M23" s="77"/>
      <c r="N23" s="77"/>
      <c r="O23" s="78"/>
      <c r="P23" s="87"/>
      <c r="Q23" s="87"/>
      <c r="R23" s="87"/>
      <c r="S23" s="87"/>
      <c r="T23" s="78"/>
      <c r="U23" s="84" t="s">
        <v>229</v>
      </c>
      <c r="V23" s="88" t="s">
        <v>245</v>
      </c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311" t="s">
        <v>240</v>
      </c>
      <c r="AH23" s="313" t="s">
        <v>55</v>
      </c>
      <c r="AI23" s="313"/>
      <c r="AJ23" s="313"/>
      <c r="AK23" s="313"/>
      <c r="AL23" s="313"/>
      <c r="AM23" s="313"/>
      <c r="AN23" s="313"/>
      <c r="AO23" s="313"/>
      <c r="AP23" s="313"/>
      <c r="AQ23" s="313"/>
      <c r="AR23" s="72"/>
      <c r="AS23" s="77"/>
      <c r="AT23" s="78"/>
      <c r="AU23" s="74"/>
      <c r="AV23" s="313"/>
      <c r="AW23" s="313"/>
      <c r="AX23" s="313"/>
      <c r="AY23" s="313"/>
      <c r="AZ23" s="313"/>
      <c r="BA23" s="313"/>
      <c r="BB23" s="313"/>
      <c r="BC23" s="313"/>
      <c r="BD23" s="313"/>
      <c r="BE23" s="72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x14ac:dyDescent="0.15">
      <c r="A24" s="85"/>
      <c r="B24" s="85"/>
      <c r="C24" s="85"/>
      <c r="D24" s="85"/>
      <c r="E24" s="85"/>
      <c r="F24" s="85"/>
      <c r="G24" s="85"/>
      <c r="H24" s="89"/>
      <c r="I24" s="89"/>
      <c r="J24" s="100"/>
      <c r="K24" s="100"/>
      <c r="L24" s="100"/>
      <c r="M24" s="100"/>
      <c r="N24" s="100"/>
      <c r="O24" s="87"/>
      <c r="P24" s="87"/>
      <c r="Q24" s="87"/>
      <c r="R24" s="87"/>
      <c r="S24" s="87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312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72"/>
      <c r="AS24" s="72"/>
      <c r="AT24" s="85"/>
      <c r="AU24" s="85"/>
      <c r="AV24" s="313"/>
      <c r="AW24" s="313"/>
      <c r="AX24" s="313"/>
      <c r="AY24" s="313"/>
      <c r="AZ24" s="313"/>
      <c r="BA24" s="313"/>
      <c r="BB24" s="313"/>
      <c r="BC24" s="313"/>
      <c r="BD24" s="313"/>
      <c r="BE24" s="72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ht="13.5" thickBot="1" x14ac:dyDescent="0.2">
      <c r="A25" s="85"/>
      <c r="B25" s="85"/>
      <c r="C25" s="85"/>
      <c r="D25" s="85"/>
      <c r="E25" s="85"/>
      <c r="F25" s="85"/>
      <c r="G25" s="85"/>
      <c r="H25" s="86"/>
      <c r="I25" s="86"/>
      <c r="J25" s="72"/>
      <c r="K25" s="72"/>
      <c r="L25" s="72"/>
      <c r="M25" s="72"/>
      <c r="N25" s="72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78"/>
      <c r="AX25" s="78"/>
      <c r="AY25" s="78"/>
      <c r="AZ25" s="78"/>
      <c r="BA25" s="78"/>
      <c r="BB25" s="78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78"/>
      <c r="BP25" s="78"/>
      <c r="BQ25" s="78"/>
    </row>
    <row r="26" spans="1:69" ht="13.5" thickBot="1" x14ac:dyDescent="0.2">
      <c r="A26" s="85"/>
      <c r="B26" s="85"/>
      <c r="C26" s="85"/>
      <c r="D26" s="85"/>
      <c r="E26" s="85"/>
      <c r="F26" s="85"/>
      <c r="G26" s="84" t="s">
        <v>241</v>
      </c>
      <c r="H26" s="82" t="s">
        <v>246</v>
      </c>
      <c r="I26" s="82"/>
      <c r="J26" s="72"/>
      <c r="K26" s="72"/>
      <c r="L26" s="72"/>
      <c r="M26" s="72"/>
      <c r="N26" s="72"/>
      <c r="O26" s="85"/>
      <c r="P26" s="85"/>
      <c r="Q26" s="85"/>
      <c r="R26" s="85"/>
      <c r="S26" s="85"/>
      <c r="T26" s="85"/>
      <c r="U26" s="90"/>
      <c r="V26" s="91"/>
      <c r="W26" s="78"/>
      <c r="X26" s="78"/>
      <c r="Y26" s="78"/>
      <c r="Z26" s="78"/>
      <c r="AA26" s="78"/>
      <c r="AB26" s="78"/>
      <c r="AC26" s="78"/>
      <c r="AD26" s="78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92"/>
    </row>
    <row r="27" spans="1:69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</row>
  </sheetData>
  <mergeCells count="364">
    <mergeCell ref="AS4:AS6"/>
    <mergeCell ref="AT4:AV4"/>
    <mergeCell ref="BP4:BP7"/>
    <mergeCell ref="BN5:BN7"/>
    <mergeCell ref="AQ5:AQ6"/>
    <mergeCell ref="AR5:AR6"/>
    <mergeCell ref="AT5:AT6"/>
    <mergeCell ref="AU5:AU6"/>
    <mergeCell ref="AV5:AV6"/>
    <mergeCell ref="AX5:AX6"/>
    <mergeCell ref="A1:BB1"/>
    <mergeCell ref="A4:A7"/>
    <mergeCell ref="B4:E4"/>
    <mergeCell ref="F4:F6"/>
    <mergeCell ref="G4:I4"/>
    <mergeCell ref="J4:J6"/>
    <mergeCell ref="K4:N4"/>
    <mergeCell ref="O4:R4"/>
    <mergeCell ref="S4:S6"/>
    <mergeCell ref="T4:V4"/>
    <mergeCell ref="W4:W6"/>
    <mergeCell ref="X4:Z4"/>
    <mergeCell ref="AA4:AA6"/>
    <mergeCell ref="AB4:AE4"/>
    <mergeCell ref="AF4:AF6"/>
    <mergeCell ref="AG4:AI4"/>
    <mergeCell ref="R5:R6"/>
    <mergeCell ref="T5:T6"/>
    <mergeCell ref="U5:U6"/>
    <mergeCell ref="V5:V6"/>
    <mergeCell ref="X5:X6"/>
    <mergeCell ref="Y5:Y6"/>
    <mergeCell ref="L5:L6"/>
    <mergeCell ref="M5:M6"/>
    <mergeCell ref="BQ4:BQ7"/>
    <mergeCell ref="B5:B6"/>
    <mergeCell ref="C5:C6"/>
    <mergeCell ref="D5:D6"/>
    <mergeCell ref="E5:E6"/>
    <mergeCell ref="G5:G6"/>
    <mergeCell ref="H5:H6"/>
    <mergeCell ref="I5:I6"/>
    <mergeCell ref="K5:K6"/>
    <mergeCell ref="AX4:BA4"/>
    <mergeCell ref="BB4:BB7"/>
    <mergeCell ref="BC4:BH5"/>
    <mergeCell ref="BI4:BI7"/>
    <mergeCell ref="BJ4:BL4"/>
    <mergeCell ref="BM4:BO4"/>
    <mergeCell ref="AY5:AY6"/>
    <mergeCell ref="AZ5:AZ6"/>
    <mergeCell ref="BA5:BA6"/>
    <mergeCell ref="BJ5:BJ7"/>
    <mergeCell ref="AJ4:AJ6"/>
    <mergeCell ref="BO5:BO7"/>
    <mergeCell ref="BC6:BD6"/>
    <mergeCell ref="BE6:BF6"/>
    <mergeCell ref="BG6:BH6"/>
    <mergeCell ref="N5:N6"/>
    <mergeCell ref="O5:O6"/>
    <mergeCell ref="P5:P6"/>
    <mergeCell ref="Q5:Q6"/>
    <mergeCell ref="BK5:BK7"/>
    <mergeCell ref="BL5:BL7"/>
    <mergeCell ref="BM5:BM7"/>
    <mergeCell ref="AE5:AE6"/>
    <mergeCell ref="AG5:AG6"/>
    <mergeCell ref="AH5:AH6"/>
    <mergeCell ref="AI5:AI6"/>
    <mergeCell ref="AK5:AK6"/>
    <mergeCell ref="AL5:AL6"/>
    <mergeCell ref="AW4:AW6"/>
    <mergeCell ref="AM5:AM6"/>
    <mergeCell ref="AN5:AN6"/>
    <mergeCell ref="AO5:AO6"/>
    <mergeCell ref="AP5:AP6"/>
    <mergeCell ref="Z5:Z6"/>
    <mergeCell ref="AB5:AB6"/>
    <mergeCell ref="AC5:AC6"/>
    <mergeCell ref="AD5:AD6"/>
    <mergeCell ref="AK4:AN4"/>
    <mergeCell ref="AO4:AR4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I10:I11"/>
    <mergeCell ref="J10:J11"/>
    <mergeCell ref="K10:K11"/>
    <mergeCell ref="L10:L11"/>
    <mergeCell ref="M10:M11"/>
    <mergeCell ref="N10:N11"/>
    <mergeCell ref="BP8:BP9"/>
    <mergeCell ref="BQ8:BQ9"/>
    <mergeCell ref="A10:A11"/>
    <mergeCell ref="B10:B11"/>
    <mergeCell ref="C10:C11"/>
    <mergeCell ref="D10:D11"/>
    <mergeCell ref="E10:E11"/>
    <mergeCell ref="F10:F11"/>
    <mergeCell ref="G10:G11"/>
    <mergeCell ref="H10:H11"/>
    <mergeCell ref="BI8:BI9"/>
    <mergeCell ref="BJ8:BJ9"/>
    <mergeCell ref="BK8:BK9"/>
    <mergeCell ref="BL8:BL9"/>
    <mergeCell ref="BM8:BM9"/>
    <mergeCell ref="BO8:BO9"/>
    <mergeCell ref="BN8:BN9"/>
    <mergeCell ref="BC8:BC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BO10:BO11"/>
    <mergeCell ref="BP10:BP11"/>
    <mergeCell ref="BQ10:BQ11"/>
    <mergeCell ref="BE10:BE11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AS10:AS11"/>
    <mergeCell ref="AT10:AT11"/>
    <mergeCell ref="AU10:AU11"/>
    <mergeCell ref="AV10:AV11"/>
    <mergeCell ref="AW10:AW11"/>
    <mergeCell ref="AX10:AX11"/>
    <mergeCell ref="AM10:AM11"/>
    <mergeCell ref="AN10:AN11"/>
    <mergeCell ref="AO10:AO11"/>
    <mergeCell ref="AP10:AP11"/>
    <mergeCell ref="AQ10:AQ11"/>
    <mergeCell ref="AR10:AR11"/>
    <mergeCell ref="AY10:AY11"/>
    <mergeCell ref="AZ10:AZ11"/>
    <mergeCell ref="BA10:BA11"/>
    <mergeCell ref="BB10:BB11"/>
    <mergeCell ref="BC10:BC11"/>
    <mergeCell ref="BD10:BD11"/>
    <mergeCell ref="G12:G13"/>
    <mergeCell ref="H12:H13"/>
    <mergeCell ref="I12:I13"/>
    <mergeCell ref="J12:J13"/>
    <mergeCell ref="K12:K13"/>
    <mergeCell ref="L12:L13"/>
    <mergeCell ref="V12:V13"/>
    <mergeCell ref="W12:W13"/>
    <mergeCell ref="X12:X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12:A13"/>
    <mergeCell ref="B12:B13"/>
    <mergeCell ref="C12:C13"/>
    <mergeCell ref="D12:D13"/>
    <mergeCell ref="E12:E13"/>
    <mergeCell ref="F12:F13"/>
    <mergeCell ref="S12:S13"/>
    <mergeCell ref="T12:T13"/>
    <mergeCell ref="U12:U13"/>
    <mergeCell ref="M12:M13"/>
    <mergeCell ref="N12:N13"/>
    <mergeCell ref="O12:O13"/>
    <mergeCell ref="P12:P13"/>
    <mergeCell ref="Q12:Q13"/>
    <mergeCell ref="R12:R13"/>
    <mergeCell ref="AB12:AB13"/>
    <mergeCell ref="AC12:AC13"/>
    <mergeCell ref="AD12:AD13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I14:I15"/>
    <mergeCell ref="J14:J15"/>
    <mergeCell ref="K14:K15"/>
    <mergeCell ref="L14:L15"/>
    <mergeCell ref="M14:M15"/>
    <mergeCell ref="N14:N15"/>
    <mergeCell ref="BP12:BP13"/>
    <mergeCell ref="BQ12:BQ13"/>
    <mergeCell ref="A14:A15"/>
    <mergeCell ref="B14:B15"/>
    <mergeCell ref="C14:C15"/>
    <mergeCell ref="D14:D15"/>
    <mergeCell ref="E14:E15"/>
    <mergeCell ref="F14:F15"/>
    <mergeCell ref="G14:G15"/>
    <mergeCell ref="H14:H15"/>
    <mergeCell ref="BI12:BI13"/>
    <mergeCell ref="BJ12:BJ13"/>
    <mergeCell ref="BK12:BK13"/>
    <mergeCell ref="BL12:BL13"/>
    <mergeCell ref="BM12:BM13"/>
    <mergeCell ref="BO12:BO13"/>
    <mergeCell ref="BC12:BC13"/>
    <mergeCell ref="BD12:BD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AO14:AO15"/>
    <mergeCell ref="BM14:BM15"/>
    <mergeCell ref="BO14:BO15"/>
    <mergeCell ref="BP14:BP15"/>
    <mergeCell ref="BQ14:BQ15"/>
    <mergeCell ref="BN14:BN15"/>
    <mergeCell ref="BE14:BE15"/>
    <mergeCell ref="BF14:BF15"/>
    <mergeCell ref="BG14:BG15"/>
    <mergeCell ref="BH14:BH15"/>
    <mergeCell ref="BI14:BI15"/>
    <mergeCell ref="BJ14:BJ15"/>
    <mergeCell ref="AP14:AP15"/>
    <mergeCell ref="AQ14:AQ15"/>
    <mergeCell ref="AR14:AR15"/>
    <mergeCell ref="BC1:BP1"/>
    <mergeCell ref="AZ16:BB16"/>
    <mergeCell ref="V20:AD21"/>
    <mergeCell ref="AH20:AT21"/>
    <mergeCell ref="AV20:BD21"/>
    <mergeCell ref="AG23:AG24"/>
    <mergeCell ref="AH23:AQ24"/>
    <mergeCell ref="AV23:BD24"/>
    <mergeCell ref="BK14:BK15"/>
    <mergeCell ref="BL14:BL15"/>
    <mergeCell ref="AY14:AY15"/>
    <mergeCell ref="AZ14:AZ15"/>
    <mergeCell ref="BA14:BA15"/>
    <mergeCell ref="BB14:BB15"/>
    <mergeCell ref="BC14:BC15"/>
    <mergeCell ref="BD14:BD15"/>
    <mergeCell ref="AS14:AS15"/>
    <mergeCell ref="AT14:AT15"/>
    <mergeCell ref="AU14:AU15"/>
    <mergeCell ref="AV14:AV15"/>
    <mergeCell ref="AW14:AW15"/>
    <mergeCell ref="AX14:AX15"/>
    <mergeCell ref="AM14:AM15"/>
    <mergeCell ref="AN14:AN15"/>
  </mergeCells>
  <phoneticPr fontId="30" type="noConversion"/>
  <conditionalFormatting sqref="BF8:BF15 BH8:BH15">
    <cfRule type="expression" dxfId="22" priority="1" stopIfTrue="1">
      <formula>AND(BF8&gt;0,BF8-4&gt;BE8*Сроки_МинКолЧасовПоДисц)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1"/>
  <sheetViews>
    <sheetView topLeftCell="A17" zoomScale="70" zoomScaleNormal="70" workbookViewId="0">
      <selection activeCell="C86" sqref="C86"/>
    </sheetView>
  </sheetViews>
  <sheetFormatPr defaultColWidth="9.140625" defaultRowHeight="15" x14ac:dyDescent="0.25"/>
  <cols>
    <col min="1" max="1" width="11.140625" style="114" customWidth="1"/>
    <col min="2" max="2" width="50.5703125" style="114" customWidth="1"/>
    <col min="3" max="3" width="5.7109375" style="114" customWidth="1"/>
    <col min="4" max="4" width="7.85546875" style="114" customWidth="1"/>
    <col min="5" max="5" width="7.28515625" style="114" customWidth="1"/>
    <col min="6" max="6" width="6.85546875" style="114" customWidth="1"/>
    <col min="7" max="7" width="6.140625" style="114" customWidth="1"/>
    <col min="8" max="8" width="6" style="114" customWidth="1"/>
    <col min="9" max="9" width="6.42578125" style="114" customWidth="1"/>
    <col min="10" max="11" width="6.7109375" style="114" customWidth="1"/>
    <col min="12" max="13" width="5.28515625" style="114" customWidth="1"/>
    <col min="14" max="15" width="7.28515625" style="180" customWidth="1"/>
    <col min="16" max="16" width="7.140625" style="114" customWidth="1"/>
    <col min="17" max="17" width="7.42578125" style="114" customWidth="1"/>
    <col min="18" max="18" width="7.5703125" style="114" customWidth="1"/>
    <col min="19" max="19" width="7.85546875" style="114" customWidth="1"/>
    <col min="20" max="20" width="7.140625" style="114" customWidth="1"/>
    <col min="21" max="21" width="8.140625" style="114" customWidth="1"/>
    <col min="22" max="22" width="6" style="170" customWidth="1"/>
    <col min="23" max="23" width="6.7109375" style="170" customWidth="1"/>
    <col min="24" max="16384" width="9.140625" style="114"/>
  </cols>
  <sheetData>
    <row r="1" spans="1:25" ht="12.75" x14ac:dyDescent="0.2">
      <c r="A1" s="385" t="s">
        <v>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112"/>
      <c r="W1" s="113"/>
    </row>
    <row r="2" spans="1:25" ht="12.75" x14ac:dyDescent="0.2">
      <c r="A2" s="386"/>
      <c r="B2" s="386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113"/>
      <c r="W2" s="113"/>
    </row>
    <row r="3" spans="1:25" s="116" customFormat="1" ht="12.75" customHeight="1" x14ac:dyDescent="0.2">
      <c r="A3" s="387" t="s">
        <v>2</v>
      </c>
      <c r="B3" s="388" t="s">
        <v>266</v>
      </c>
      <c r="C3" s="389" t="s">
        <v>267</v>
      </c>
      <c r="D3" s="390"/>
      <c r="E3" s="395" t="s">
        <v>268</v>
      </c>
      <c r="F3" s="398" t="s">
        <v>4</v>
      </c>
      <c r="G3" s="398"/>
      <c r="H3" s="398"/>
      <c r="I3" s="398"/>
      <c r="J3" s="398"/>
      <c r="K3" s="398"/>
      <c r="L3" s="398" t="s">
        <v>269</v>
      </c>
      <c r="M3" s="398"/>
      <c r="N3" s="399" t="s">
        <v>317</v>
      </c>
      <c r="O3" s="399"/>
      <c r="P3" s="399"/>
      <c r="Q3" s="399"/>
      <c r="R3" s="399"/>
      <c r="S3" s="399"/>
      <c r="T3" s="399"/>
      <c r="U3" s="399"/>
      <c r="V3" s="376"/>
      <c r="W3" s="377"/>
      <c r="X3" s="115"/>
    </row>
    <row r="4" spans="1:25" s="116" customFormat="1" ht="12.75" x14ac:dyDescent="0.2">
      <c r="A4" s="387"/>
      <c r="B4" s="388"/>
      <c r="C4" s="391"/>
      <c r="D4" s="392"/>
      <c r="E4" s="396"/>
      <c r="F4" s="380" t="s">
        <v>5</v>
      </c>
      <c r="G4" s="380" t="s">
        <v>270</v>
      </c>
      <c r="H4" s="381" t="s">
        <v>6</v>
      </c>
      <c r="I4" s="381"/>
      <c r="J4" s="381"/>
      <c r="K4" s="381"/>
      <c r="L4" s="398"/>
      <c r="M4" s="398"/>
      <c r="N4" s="399"/>
      <c r="O4" s="399"/>
      <c r="P4" s="399"/>
      <c r="Q4" s="399"/>
      <c r="R4" s="399"/>
      <c r="S4" s="399"/>
      <c r="T4" s="399"/>
      <c r="U4" s="399"/>
      <c r="V4" s="378"/>
      <c r="W4" s="379"/>
      <c r="X4" s="115"/>
    </row>
    <row r="5" spans="1:25" s="116" customFormat="1" ht="12.75" x14ac:dyDescent="0.2">
      <c r="A5" s="387"/>
      <c r="B5" s="388"/>
      <c r="C5" s="393"/>
      <c r="D5" s="394"/>
      <c r="E5" s="396"/>
      <c r="F5" s="380"/>
      <c r="G5" s="380"/>
      <c r="H5" s="380" t="s">
        <v>7</v>
      </c>
      <c r="I5" s="381" t="s">
        <v>271</v>
      </c>
      <c r="J5" s="381"/>
      <c r="K5" s="381"/>
      <c r="L5" s="380" t="s">
        <v>272</v>
      </c>
      <c r="M5" s="380" t="s">
        <v>273</v>
      </c>
      <c r="N5" s="382" t="s">
        <v>127</v>
      </c>
      <c r="O5" s="382"/>
      <c r="P5" s="383" t="s">
        <v>129</v>
      </c>
      <c r="Q5" s="383"/>
      <c r="R5" s="383" t="s">
        <v>130</v>
      </c>
      <c r="S5" s="383"/>
      <c r="T5" s="383" t="s">
        <v>131</v>
      </c>
      <c r="U5" s="383"/>
      <c r="V5" s="384" t="s">
        <v>274</v>
      </c>
      <c r="W5" s="384" t="s">
        <v>275</v>
      </c>
    </row>
    <row r="6" spans="1:25" s="116" customFormat="1" ht="101.25" x14ac:dyDescent="0.2">
      <c r="A6" s="387"/>
      <c r="B6" s="388"/>
      <c r="C6" s="117" t="s">
        <v>276</v>
      </c>
      <c r="D6" s="117" t="s">
        <v>277</v>
      </c>
      <c r="E6" s="397"/>
      <c r="F6" s="380"/>
      <c r="G6" s="380"/>
      <c r="H6" s="380"/>
      <c r="I6" s="117" t="s">
        <v>278</v>
      </c>
      <c r="J6" s="117" t="s">
        <v>279</v>
      </c>
      <c r="K6" s="117" t="s">
        <v>280</v>
      </c>
      <c r="L6" s="380"/>
      <c r="M6" s="380"/>
      <c r="N6" s="182" t="s">
        <v>45</v>
      </c>
      <c r="O6" s="182" t="s">
        <v>46</v>
      </c>
      <c r="P6" s="182" t="s">
        <v>87</v>
      </c>
      <c r="Q6" s="182" t="s">
        <v>58</v>
      </c>
      <c r="R6" s="182" t="s">
        <v>88</v>
      </c>
      <c r="S6" s="182" t="s">
        <v>89</v>
      </c>
      <c r="T6" s="182" t="s">
        <v>90</v>
      </c>
      <c r="U6" s="182" t="s">
        <v>91</v>
      </c>
      <c r="V6" s="384"/>
      <c r="W6" s="384"/>
    </row>
    <row r="7" spans="1:25" s="116" customFormat="1" ht="12.75" x14ac:dyDescent="0.2">
      <c r="A7" s="118">
        <v>1</v>
      </c>
      <c r="B7" s="119">
        <v>2</v>
      </c>
      <c r="C7" s="120">
        <v>3</v>
      </c>
      <c r="D7" s="119">
        <v>4</v>
      </c>
      <c r="E7" s="120">
        <v>5</v>
      </c>
      <c r="F7" s="119">
        <v>6</v>
      </c>
      <c r="G7" s="120">
        <v>7</v>
      </c>
      <c r="H7" s="119">
        <v>8</v>
      </c>
      <c r="I7" s="120">
        <v>9</v>
      </c>
      <c r="J7" s="119">
        <v>10</v>
      </c>
      <c r="K7" s="120">
        <v>11</v>
      </c>
      <c r="L7" s="119">
        <v>12</v>
      </c>
      <c r="M7" s="120">
        <v>13</v>
      </c>
      <c r="N7" s="119">
        <v>14</v>
      </c>
      <c r="O7" s="120">
        <v>15</v>
      </c>
      <c r="P7" s="119">
        <v>16</v>
      </c>
      <c r="Q7" s="120">
        <v>17</v>
      </c>
      <c r="R7" s="119">
        <v>18</v>
      </c>
      <c r="S7" s="120">
        <v>19</v>
      </c>
      <c r="T7" s="119">
        <v>20</v>
      </c>
      <c r="U7" s="120">
        <v>21</v>
      </c>
      <c r="V7" s="121"/>
      <c r="W7" s="121"/>
    </row>
    <row r="8" spans="1:25" s="127" customFormat="1" ht="15.75" x14ac:dyDescent="0.25">
      <c r="A8" s="122"/>
      <c r="B8" s="183" t="s">
        <v>281</v>
      </c>
      <c r="C8" s="184">
        <f t="shared" ref="C8:H8" si="0">C10+C27+C61</f>
        <v>18</v>
      </c>
      <c r="D8" s="184">
        <f t="shared" si="0"/>
        <v>37</v>
      </c>
      <c r="E8" s="184">
        <f t="shared" si="0"/>
        <v>59</v>
      </c>
      <c r="F8" s="185">
        <f t="shared" si="0"/>
        <v>7398</v>
      </c>
      <c r="G8" s="185">
        <f t="shared" si="0"/>
        <v>2466</v>
      </c>
      <c r="H8" s="185">
        <f t="shared" si="0"/>
        <v>4932</v>
      </c>
      <c r="I8" s="185"/>
      <c r="J8" s="185"/>
      <c r="K8" s="185">
        <v>0</v>
      </c>
      <c r="L8" s="185">
        <f>L70</f>
        <v>252</v>
      </c>
      <c r="M8" s="185">
        <f>M70</f>
        <v>324</v>
      </c>
      <c r="N8" s="186">
        <f t="shared" ref="N8:U8" si="1">N10+N27+N61</f>
        <v>612</v>
      </c>
      <c r="O8" s="186">
        <f t="shared" si="1"/>
        <v>792</v>
      </c>
      <c r="P8" s="186">
        <f t="shared" si="1"/>
        <v>576</v>
      </c>
      <c r="Q8" s="186">
        <f t="shared" si="1"/>
        <v>720</v>
      </c>
      <c r="R8" s="186">
        <f t="shared" si="1"/>
        <v>576</v>
      </c>
      <c r="S8" s="186">
        <f t="shared" si="1"/>
        <v>720</v>
      </c>
      <c r="T8" s="186">
        <f t="shared" si="1"/>
        <v>612</v>
      </c>
      <c r="U8" s="186">
        <f t="shared" si="1"/>
        <v>324</v>
      </c>
      <c r="V8" s="186">
        <f>V10+V27+V61+V77</f>
        <v>4248</v>
      </c>
      <c r="W8" s="186">
        <f>W10+W27+W61</f>
        <v>684</v>
      </c>
      <c r="Y8" s="128"/>
    </row>
    <row r="9" spans="1:25" s="136" customFormat="1" ht="15.75" x14ac:dyDescent="0.2">
      <c r="A9" s="123"/>
      <c r="B9" s="137"/>
      <c r="C9" s="212"/>
      <c r="D9" s="212"/>
      <c r="E9" s="212"/>
      <c r="F9" s="139"/>
      <c r="G9" s="139"/>
      <c r="H9" s="139"/>
      <c r="I9" s="139"/>
      <c r="J9" s="139"/>
      <c r="K9" s="123"/>
      <c r="L9" s="123"/>
      <c r="M9" s="123"/>
      <c r="N9" s="138">
        <f>17*36</f>
        <v>612</v>
      </c>
      <c r="O9" s="138">
        <f>22*36</f>
        <v>792</v>
      </c>
      <c r="P9" s="138">
        <f>16*36</f>
        <v>576</v>
      </c>
      <c r="Q9" s="138">
        <f>20*36</f>
        <v>720</v>
      </c>
      <c r="R9" s="138">
        <f>16*36</f>
        <v>576</v>
      </c>
      <c r="S9" s="138">
        <f>20*36</f>
        <v>720</v>
      </c>
      <c r="T9" s="138">
        <f>17*36</f>
        <v>612</v>
      </c>
      <c r="U9" s="138">
        <f>9*36</f>
        <v>324</v>
      </c>
      <c r="V9" s="135"/>
      <c r="W9" s="135"/>
    </row>
    <row r="10" spans="1:25" s="136" customFormat="1" ht="15.75" x14ac:dyDescent="0.2">
      <c r="A10" s="187" t="s">
        <v>49</v>
      </c>
      <c r="B10" s="137" t="s">
        <v>59</v>
      </c>
      <c r="C10" s="123">
        <v>7</v>
      </c>
      <c r="D10" s="123">
        <v>9</v>
      </c>
      <c r="E10" s="123">
        <v>14</v>
      </c>
      <c r="F10" s="139">
        <f>F11+F21</f>
        <v>2106</v>
      </c>
      <c r="G10" s="139">
        <f>G11+G21</f>
        <v>702</v>
      </c>
      <c r="H10" s="139">
        <f>H11+H21</f>
        <v>1404</v>
      </c>
      <c r="I10" s="143">
        <v>915</v>
      </c>
      <c r="J10" s="143">
        <v>489</v>
      </c>
      <c r="K10" s="139"/>
      <c r="L10" s="123"/>
      <c r="M10" s="123"/>
      <c r="N10" s="138">
        <f t="shared" ref="N10:V10" si="2">N11+N21</f>
        <v>476</v>
      </c>
      <c r="O10" s="138">
        <f t="shared" si="2"/>
        <v>528</v>
      </c>
      <c r="P10" s="138">
        <f t="shared" si="2"/>
        <v>64</v>
      </c>
      <c r="Q10" s="138">
        <f t="shared" si="2"/>
        <v>140</v>
      </c>
      <c r="R10" s="138">
        <f t="shared" si="2"/>
        <v>96</v>
      </c>
      <c r="S10" s="138">
        <f t="shared" si="2"/>
        <v>100</v>
      </c>
      <c r="T10" s="138">
        <f t="shared" si="2"/>
        <v>0</v>
      </c>
      <c r="U10" s="138">
        <f t="shared" si="2"/>
        <v>0</v>
      </c>
      <c r="V10" s="202">
        <f t="shared" si="2"/>
        <v>1404</v>
      </c>
      <c r="W10" s="135"/>
    </row>
    <row r="11" spans="1:25" s="136" customFormat="1" ht="15.75" x14ac:dyDescent="0.2">
      <c r="A11" s="188" t="s">
        <v>49</v>
      </c>
      <c r="B11" s="13" t="s">
        <v>259</v>
      </c>
      <c r="C11" s="123"/>
      <c r="D11" s="123"/>
      <c r="E11" s="123"/>
      <c r="F11" s="139">
        <f>SUM(G11:H11)</f>
        <v>1134</v>
      </c>
      <c r="G11" s="139">
        <f>SUM(G12:G20)</f>
        <v>378</v>
      </c>
      <c r="H11" s="139">
        <f>SUM(N11:U11)</f>
        <v>756</v>
      </c>
      <c r="I11" s="143">
        <f>SUM(I12:I20)</f>
        <v>484</v>
      </c>
      <c r="J11" s="143">
        <f>SUM(J12:J20)</f>
        <v>272</v>
      </c>
      <c r="K11" s="139"/>
      <c r="L11" s="123"/>
      <c r="M11" s="123"/>
      <c r="N11" s="138">
        <f>SUM(N12:N20)</f>
        <v>340</v>
      </c>
      <c r="O11" s="138">
        <f>SUM(O12:O20)</f>
        <v>416</v>
      </c>
      <c r="P11" s="139"/>
      <c r="Q11" s="139"/>
      <c r="R11" s="139"/>
      <c r="S11" s="139"/>
      <c r="T11" s="139"/>
      <c r="U11" s="139"/>
      <c r="V11" s="202">
        <f>H11</f>
        <v>756</v>
      </c>
      <c r="W11" s="135">
        <v>0</v>
      </c>
    </row>
    <row r="12" spans="1:25" s="136" customFormat="1" ht="15.75" x14ac:dyDescent="0.2">
      <c r="A12" s="189" t="s">
        <v>68</v>
      </c>
      <c r="B12" s="102" t="s">
        <v>16</v>
      </c>
      <c r="C12" s="130"/>
      <c r="D12" s="130">
        <v>2</v>
      </c>
      <c r="E12" s="130">
        <v>1</v>
      </c>
      <c r="F12" s="141">
        <f>H12+G12</f>
        <v>117</v>
      </c>
      <c r="G12" s="141">
        <f>H12/2</f>
        <v>39</v>
      </c>
      <c r="H12" s="141">
        <f t="shared" ref="H12:H22" si="3">SUM(N12:U12)</f>
        <v>78</v>
      </c>
      <c r="I12" s="142">
        <f>H12-J12</f>
        <v>6</v>
      </c>
      <c r="J12" s="199">
        <v>72</v>
      </c>
      <c r="K12" s="130"/>
      <c r="L12" s="130"/>
      <c r="M12" s="130"/>
      <c r="N12" s="17">
        <v>34</v>
      </c>
      <c r="O12" s="17">
        <v>44</v>
      </c>
      <c r="P12" s="141"/>
      <c r="Q12" s="141"/>
      <c r="R12" s="141"/>
      <c r="S12" s="142"/>
      <c r="T12" s="142"/>
      <c r="U12" s="142"/>
      <c r="V12" s="201">
        <f>H12</f>
        <v>78</v>
      </c>
      <c r="W12" s="135"/>
    </row>
    <row r="13" spans="1:25" s="136" customFormat="1" ht="15.75" x14ac:dyDescent="0.2">
      <c r="A13" s="189" t="s">
        <v>69</v>
      </c>
      <c r="B13" s="102" t="s">
        <v>64</v>
      </c>
      <c r="C13" s="130">
        <v>2</v>
      </c>
      <c r="D13" s="130"/>
      <c r="E13" s="130">
        <v>1</v>
      </c>
      <c r="F13" s="141">
        <f t="shared" ref="F13:F26" si="4">H13+G13</f>
        <v>117</v>
      </c>
      <c r="G13" s="141">
        <f t="shared" ref="G13:G27" si="5">H13/2</f>
        <v>39</v>
      </c>
      <c r="H13" s="141">
        <f t="shared" si="3"/>
        <v>78</v>
      </c>
      <c r="I13" s="142">
        <f t="shared" ref="I13:I26" si="6">H13-J13</f>
        <v>62</v>
      </c>
      <c r="J13" s="199">
        <v>16</v>
      </c>
      <c r="K13" s="123"/>
      <c r="L13" s="123"/>
      <c r="M13" s="123"/>
      <c r="N13" s="17">
        <v>34</v>
      </c>
      <c r="O13" s="209">
        <v>44</v>
      </c>
      <c r="P13" s="141"/>
      <c r="Q13" s="141"/>
      <c r="R13" s="139"/>
      <c r="S13" s="143"/>
      <c r="T13" s="143"/>
      <c r="U13" s="143"/>
      <c r="V13" s="201">
        <f t="shared" ref="V13:V26" si="7">H13</f>
        <v>78</v>
      </c>
      <c r="W13" s="135"/>
    </row>
    <row r="14" spans="1:25" s="136" customFormat="1" ht="15.75" x14ac:dyDescent="0.2">
      <c r="A14" s="189" t="s">
        <v>70</v>
      </c>
      <c r="B14" s="102" t="s">
        <v>65</v>
      </c>
      <c r="C14" s="130">
        <v>2</v>
      </c>
      <c r="D14" s="130"/>
      <c r="E14" s="130">
        <v>1</v>
      </c>
      <c r="F14" s="141">
        <f t="shared" si="4"/>
        <v>117</v>
      </c>
      <c r="G14" s="141">
        <f t="shared" si="5"/>
        <v>39</v>
      </c>
      <c r="H14" s="141">
        <f t="shared" si="3"/>
        <v>78</v>
      </c>
      <c r="I14" s="142">
        <f t="shared" si="6"/>
        <v>56</v>
      </c>
      <c r="J14" s="199">
        <v>22</v>
      </c>
      <c r="K14" s="123"/>
      <c r="L14" s="123"/>
      <c r="M14" s="123"/>
      <c r="N14" s="17">
        <f>17*2</f>
        <v>34</v>
      </c>
      <c r="O14" s="209">
        <f>22*2</f>
        <v>44</v>
      </c>
      <c r="P14" s="141"/>
      <c r="Q14" s="141"/>
      <c r="R14" s="139"/>
      <c r="S14" s="139"/>
      <c r="T14" s="139"/>
      <c r="U14" s="139"/>
      <c r="V14" s="201">
        <f t="shared" si="7"/>
        <v>78</v>
      </c>
      <c r="W14" s="135"/>
    </row>
    <row r="15" spans="1:25" s="136" customFormat="1" ht="15.75" x14ac:dyDescent="0.2">
      <c r="A15" s="189" t="s">
        <v>71</v>
      </c>
      <c r="B15" s="102" t="s">
        <v>43</v>
      </c>
      <c r="C15" s="130"/>
      <c r="D15" s="130">
        <v>2</v>
      </c>
      <c r="E15" s="130">
        <v>1</v>
      </c>
      <c r="F15" s="141">
        <f t="shared" si="4"/>
        <v>198</v>
      </c>
      <c r="G15" s="141">
        <f t="shared" si="5"/>
        <v>66</v>
      </c>
      <c r="H15" s="141">
        <f t="shared" si="3"/>
        <v>132</v>
      </c>
      <c r="I15" s="142">
        <f t="shared" si="6"/>
        <v>120</v>
      </c>
      <c r="J15" s="199">
        <v>12</v>
      </c>
      <c r="K15" s="123"/>
      <c r="L15" s="123"/>
      <c r="M15" s="123"/>
      <c r="N15" s="17">
        <v>68</v>
      </c>
      <c r="O15" s="17">
        <v>64</v>
      </c>
      <c r="P15" s="141"/>
      <c r="Q15" s="141"/>
      <c r="R15" s="139"/>
      <c r="S15" s="139"/>
      <c r="T15" s="139"/>
      <c r="U15" s="139"/>
      <c r="V15" s="201">
        <f t="shared" si="7"/>
        <v>132</v>
      </c>
      <c r="W15" s="135"/>
    </row>
    <row r="16" spans="1:25" s="136" customFormat="1" ht="15.75" x14ac:dyDescent="0.2">
      <c r="A16" s="189" t="s">
        <v>72</v>
      </c>
      <c r="B16" s="103" t="s">
        <v>42</v>
      </c>
      <c r="C16" s="130"/>
      <c r="D16" s="130">
        <v>1</v>
      </c>
      <c r="E16" s="144"/>
      <c r="F16" s="141">
        <f t="shared" si="4"/>
        <v>51</v>
      </c>
      <c r="G16" s="141">
        <f t="shared" si="5"/>
        <v>17</v>
      </c>
      <c r="H16" s="141">
        <f t="shared" si="3"/>
        <v>34</v>
      </c>
      <c r="I16" s="142">
        <f t="shared" si="6"/>
        <v>22</v>
      </c>
      <c r="J16" s="199">
        <v>12</v>
      </c>
      <c r="K16" s="123"/>
      <c r="L16" s="123"/>
      <c r="M16" s="123"/>
      <c r="N16" s="17">
        <v>34</v>
      </c>
      <c r="O16" s="17"/>
      <c r="P16" s="141"/>
      <c r="Q16" s="141"/>
      <c r="R16" s="139"/>
      <c r="S16" s="139"/>
      <c r="T16" s="139"/>
      <c r="U16" s="139"/>
      <c r="V16" s="201">
        <f t="shared" si="7"/>
        <v>34</v>
      </c>
      <c r="W16" s="135"/>
    </row>
    <row r="17" spans="1:24" s="136" customFormat="1" ht="15.75" x14ac:dyDescent="0.2">
      <c r="A17" s="189" t="s">
        <v>73</v>
      </c>
      <c r="B17" s="102" t="s">
        <v>135</v>
      </c>
      <c r="C17" s="130"/>
      <c r="D17" s="130" t="s">
        <v>413</v>
      </c>
      <c r="E17" s="130"/>
      <c r="F17" s="141">
        <f t="shared" si="4"/>
        <v>117</v>
      </c>
      <c r="G17" s="141">
        <f t="shared" si="5"/>
        <v>39</v>
      </c>
      <c r="H17" s="141">
        <f t="shared" si="3"/>
        <v>78</v>
      </c>
      <c r="I17" s="142">
        <f t="shared" si="6"/>
        <v>4</v>
      </c>
      <c r="J17" s="199">
        <v>74</v>
      </c>
      <c r="K17" s="123"/>
      <c r="L17" s="123"/>
      <c r="M17" s="123"/>
      <c r="N17" s="17">
        <v>34</v>
      </c>
      <c r="O17" s="17">
        <v>44</v>
      </c>
      <c r="P17" s="141"/>
      <c r="Q17" s="141"/>
      <c r="R17" s="139"/>
      <c r="S17" s="139"/>
      <c r="T17" s="139"/>
      <c r="U17" s="139"/>
      <c r="V17" s="201">
        <f t="shared" si="7"/>
        <v>78</v>
      </c>
      <c r="W17" s="135"/>
    </row>
    <row r="18" spans="1:24" s="136" customFormat="1" ht="15.75" x14ac:dyDescent="0.2">
      <c r="A18" s="189" t="s">
        <v>74</v>
      </c>
      <c r="B18" s="102" t="s">
        <v>51</v>
      </c>
      <c r="C18" s="130"/>
      <c r="D18" s="130">
        <v>2</v>
      </c>
      <c r="E18" s="130">
        <v>1</v>
      </c>
      <c r="F18" s="141">
        <f t="shared" si="4"/>
        <v>117</v>
      </c>
      <c r="G18" s="141">
        <f t="shared" si="5"/>
        <v>39</v>
      </c>
      <c r="H18" s="141">
        <f t="shared" si="3"/>
        <v>78</v>
      </c>
      <c r="I18" s="142">
        <f t="shared" si="6"/>
        <v>54</v>
      </c>
      <c r="J18" s="199">
        <v>24</v>
      </c>
      <c r="K18" s="123"/>
      <c r="L18" s="123"/>
      <c r="M18" s="123"/>
      <c r="N18" s="17">
        <f>17*2</f>
        <v>34</v>
      </c>
      <c r="O18" s="17">
        <f>22*2</f>
        <v>44</v>
      </c>
      <c r="P18" s="141"/>
      <c r="Q18" s="141"/>
      <c r="R18" s="139"/>
      <c r="S18" s="139"/>
      <c r="T18" s="139"/>
      <c r="U18" s="139"/>
      <c r="V18" s="201">
        <f t="shared" si="7"/>
        <v>78</v>
      </c>
      <c r="W18" s="135"/>
    </row>
    <row r="19" spans="1:24" s="136" customFormat="1" ht="15.75" x14ac:dyDescent="0.2">
      <c r="A19" s="189" t="s">
        <v>75</v>
      </c>
      <c r="B19" s="102" t="s">
        <v>66</v>
      </c>
      <c r="C19" s="130">
        <v>2</v>
      </c>
      <c r="D19" s="130"/>
      <c r="E19" s="130">
        <v>1</v>
      </c>
      <c r="F19" s="141">
        <f t="shared" si="4"/>
        <v>117</v>
      </c>
      <c r="G19" s="141">
        <f t="shared" si="5"/>
        <v>39</v>
      </c>
      <c r="H19" s="141">
        <f t="shared" si="3"/>
        <v>78</v>
      </c>
      <c r="I19" s="142">
        <f t="shared" si="6"/>
        <v>58</v>
      </c>
      <c r="J19" s="199">
        <v>20</v>
      </c>
      <c r="K19" s="123"/>
      <c r="L19" s="123"/>
      <c r="M19" s="123"/>
      <c r="N19" s="17">
        <f>17*2</f>
        <v>34</v>
      </c>
      <c r="O19" s="209">
        <f>22*2</f>
        <v>44</v>
      </c>
      <c r="P19" s="141"/>
      <c r="Q19" s="141"/>
      <c r="R19" s="139"/>
      <c r="S19" s="139"/>
      <c r="T19" s="139"/>
      <c r="U19" s="139"/>
      <c r="V19" s="201">
        <f t="shared" si="7"/>
        <v>78</v>
      </c>
      <c r="W19" s="135"/>
    </row>
    <row r="20" spans="1:24" s="136" customFormat="1" ht="15.75" x14ac:dyDescent="0.2">
      <c r="A20" s="189" t="s">
        <v>76</v>
      </c>
      <c r="B20" s="102" t="s">
        <v>63</v>
      </c>
      <c r="C20" s="130">
        <v>2</v>
      </c>
      <c r="D20" s="130"/>
      <c r="E20" s="130">
        <v>1</v>
      </c>
      <c r="F20" s="141">
        <f t="shared" si="4"/>
        <v>183</v>
      </c>
      <c r="G20" s="141">
        <f t="shared" si="5"/>
        <v>61</v>
      </c>
      <c r="H20" s="141">
        <f t="shared" si="3"/>
        <v>122</v>
      </c>
      <c r="I20" s="142">
        <f t="shared" si="6"/>
        <v>102</v>
      </c>
      <c r="J20" s="199">
        <v>20</v>
      </c>
      <c r="K20" s="123"/>
      <c r="L20" s="123"/>
      <c r="M20" s="123"/>
      <c r="N20" s="17">
        <v>34</v>
      </c>
      <c r="O20" s="209">
        <v>88</v>
      </c>
      <c r="P20" s="141"/>
      <c r="Q20" s="141"/>
      <c r="R20" s="139"/>
      <c r="S20" s="139"/>
      <c r="T20" s="139"/>
      <c r="U20" s="139"/>
      <c r="V20" s="201">
        <f t="shared" si="7"/>
        <v>122</v>
      </c>
      <c r="W20" s="135"/>
    </row>
    <row r="21" spans="1:24" s="136" customFormat="1" ht="15.75" x14ac:dyDescent="0.2">
      <c r="A21" s="19" t="s">
        <v>67</v>
      </c>
      <c r="B21" s="20" t="s">
        <v>260</v>
      </c>
      <c r="C21" s="130"/>
      <c r="D21" s="130"/>
      <c r="E21" s="130"/>
      <c r="F21" s="139">
        <f t="shared" si="4"/>
        <v>972</v>
      </c>
      <c r="G21" s="139">
        <f t="shared" si="5"/>
        <v>324</v>
      </c>
      <c r="H21" s="139">
        <f t="shared" si="3"/>
        <v>648</v>
      </c>
      <c r="I21" s="143">
        <f t="shared" si="6"/>
        <v>572</v>
      </c>
      <c r="J21" s="143">
        <f>SUM(J22:J26)</f>
        <v>76</v>
      </c>
      <c r="K21" s="123"/>
      <c r="L21" s="123"/>
      <c r="M21" s="123"/>
      <c r="N21" s="138">
        <f>SUM(N22:N26)</f>
        <v>136</v>
      </c>
      <c r="O21" s="138">
        <f t="shared" ref="O21:S21" si="8">SUM(O22:O26)</f>
        <v>112</v>
      </c>
      <c r="P21" s="138">
        <f t="shared" si="8"/>
        <v>64</v>
      </c>
      <c r="Q21" s="138">
        <f t="shared" si="8"/>
        <v>140</v>
      </c>
      <c r="R21" s="138">
        <f t="shared" si="8"/>
        <v>96</v>
      </c>
      <c r="S21" s="138">
        <f t="shared" si="8"/>
        <v>100</v>
      </c>
      <c r="T21" s="139"/>
      <c r="U21" s="139"/>
      <c r="V21" s="202">
        <f t="shared" si="7"/>
        <v>648</v>
      </c>
      <c r="W21" s="202">
        <v>0</v>
      </c>
    </row>
    <row r="22" spans="1:24" s="136" customFormat="1" ht="15.75" x14ac:dyDescent="0.25">
      <c r="A22" s="16" t="s">
        <v>77</v>
      </c>
      <c r="B22" s="102" t="s">
        <v>82</v>
      </c>
      <c r="C22" s="130"/>
      <c r="D22" s="130">
        <v>2</v>
      </c>
      <c r="E22" s="130">
        <v>1</v>
      </c>
      <c r="F22" s="141">
        <f t="shared" si="4"/>
        <v>168</v>
      </c>
      <c r="G22" s="141">
        <f t="shared" si="5"/>
        <v>56</v>
      </c>
      <c r="H22" s="141">
        <f t="shared" si="3"/>
        <v>112</v>
      </c>
      <c r="I22" s="142">
        <v>112</v>
      </c>
      <c r="J22" s="199"/>
      <c r="K22" s="123"/>
      <c r="L22" s="123"/>
      <c r="M22" s="123"/>
      <c r="N22" s="17">
        <v>68</v>
      </c>
      <c r="O22" s="17">
        <v>44</v>
      </c>
      <c r="P22" s="18"/>
      <c r="Q22" s="18"/>
      <c r="R22" s="14"/>
      <c r="S22" s="15"/>
      <c r="T22" s="139"/>
      <c r="U22" s="139"/>
      <c r="V22" s="201">
        <f t="shared" si="7"/>
        <v>112</v>
      </c>
      <c r="W22" s="135"/>
    </row>
    <row r="23" spans="1:24" s="136" customFormat="1" ht="15.75" x14ac:dyDescent="0.25">
      <c r="A23" s="16" t="s">
        <v>78</v>
      </c>
      <c r="B23" s="102" t="s">
        <v>17</v>
      </c>
      <c r="C23" s="130">
        <v>2</v>
      </c>
      <c r="D23" s="130"/>
      <c r="E23" s="130">
        <v>1</v>
      </c>
      <c r="F23" s="141">
        <f t="shared" si="4"/>
        <v>204</v>
      </c>
      <c r="G23" s="141">
        <f t="shared" si="5"/>
        <v>68</v>
      </c>
      <c r="H23" s="141">
        <f t="shared" ref="H23:H26" si="9">SUM(N23:U23)</f>
        <v>136</v>
      </c>
      <c r="I23" s="142">
        <f t="shared" si="6"/>
        <v>136</v>
      </c>
      <c r="J23" s="199"/>
      <c r="K23" s="123"/>
      <c r="L23" s="123"/>
      <c r="M23" s="123"/>
      <c r="N23" s="17">
        <v>68</v>
      </c>
      <c r="O23" s="218">
        <v>68</v>
      </c>
      <c r="P23" s="18"/>
      <c r="Q23" s="18"/>
      <c r="R23" s="14"/>
      <c r="S23" s="15"/>
      <c r="T23" s="139"/>
      <c r="U23" s="139"/>
      <c r="V23" s="201">
        <f t="shared" si="7"/>
        <v>136</v>
      </c>
      <c r="W23" s="135"/>
    </row>
    <row r="24" spans="1:24" s="136" customFormat="1" ht="15.75" x14ac:dyDescent="0.25">
      <c r="A24" s="16" t="s">
        <v>79</v>
      </c>
      <c r="B24" s="102" t="s">
        <v>83</v>
      </c>
      <c r="C24" s="130">
        <v>6</v>
      </c>
      <c r="D24" s="130">
        <v>4</v>
      </c>
      <c r="E24" s="130" t="s">
        <v>321</v>
      </c>
      <c r="F24" s="141">
        <f t="shared" si="4"/>
        <v>306</v>
      </c>
      <c r="G24" s="141">
        <f t="shared" si="5"/>
        <v>102</v>
      </c>
      <c r="H24" s="141">
        <f t="shared" si="9"/>
        <v>204</v>
      </c>
      <c r="I24" s="142">
        <f t="shared" si="6"/>
        <v>168</v>
      </c>
      <c r="J24" s="199">
        <v>36</v>
      </c>
      <c r="K24" s="123"/>
      <c r="L24" s="123"/>
      <c r="M24" s="123"/>
      <c r="N24" s="17"/>
      <c r="O24" s="17"/>
      <c r="P24" s="18">
        <v>32</v>
      </c>
      <c r="Q24" s="18">
        <v>80</v>
      </c>
      <c r="R24" s="195">
        <v>32</v>
      </c>
      <c r="S24" s="210">
        <v>60</v>
      </c>
      <c r="T24" s="139"/>
      <c r="U24" s="139"/>
      <c r="V24" s="201">
        <f t="shared" si="7"/>
        <v>204</v>
      </c>
      <c r="W24" s="135"/>
    </row>
    <row r="25" spans="1:24" s="136" customFormat="1" ht="15.75" x14ac:dyDescent="0.25">
      <c r="A25" s="16" t="s">
        <v>80</v>
      </c>
      <c r="B25" s="102" t="s">
        <v>84</v>
      </c>
      <c r="C25" s="130">
        <v>5</v>
      </c>
      <c r="D25" s="130"/>
      <c r="E25" s="130" t="s">
        <v>322</v>
      </c>
      <c r="F25" s="141">
        <f t="shared" si="4"/>
        <v>186</v>
      </c>
      <c r="G25" s="141">
        <f t="shared" si="5"/>
        <v>62</v>
      </c>
      <c r="H25" s="141">
        <f t="shared" si="9"/>
        <v>124</v>
      </c>
      <c r="I25" s="142">
        <f t="shared" si="6"/>
        <v>124</v>
      </c>
      <c r="J25" s="199"/>
      <c r="K25" s="123"/>
      <c r="L25" s="123"/>
      <c r="M25" s="123"/>
      <c r="N25" s="17"/>
      <c r="O25" s="17"/>
      <c r="P25" s="18">
        <v>32</v>
      </c>
      <c r="Q25" s="18">
        <v>60</v>
      </c>
      <c r="R25" s="215">
        <v>32</v>
      </c>
      <c r="S25" s="196"/>
      <c r="T25" s="139"/>
      <c r="U25" s="139"/>
      <c r="V25" s="201">
        <f t="shared" si="7"/>
        <v>124</v>
      </c>
      <c r="W25" s="135"/>
    </row>
    <row r="26" spans="1:24" s="136" customFormat="1" ht="31.5" x14ac:dyDescent="0.25">
      <c r="A26" s="16" t="s">
        <v>81</v>
      </c>
      <c r="B26" s="102" t="s">
        <v>85</v>
      </c>
      <c r="C26" s="130"/>
      <c r="D26" s="130">
        <v>6</v>
      </c>
      <c r="E26" s="130">
        <v>5</v>
      </c>
      <c r="F26" s="141">
        <f t="shared" si="4"/>
        <v>108</v>
      </c>
      <c r="G26" s="141">
        <f t="shared" si="5"/>
        <v>36</v>
      </c>
      <c r="H26" s="141">
        <f t="shared" si="9"/>
        <v>72</v>
      </c>
      <c r="I26" s="142">
        <f t="shared" si="6"/>
        <v>32</v>
      </c>
      <c r="J26" s="199">
        <v>40</v>
      </c>
      <c r="K26" s="123"/>
      <c r="L26" s="123"/>
      <c r="M26" s="123"/>
      <c r="N26" s="17"/>
      <c r="O26" s="17"/>
      <c r="P26" s="18"/>
      <c r="Q26" s="18"/>
      <c r="R26" s="195">
        <v>32</v>
      </c>
      <c r="S26" s="196">
        <v>40</v>
      </c>
      <c r="T26" s="139"/>
      <c r="U26" s="139"/>
      <c r="V26" s="201">
        <f t="shared" si="7"/>
        <v>72</v>
      </c>
      <c r="W26" s="135"/>
    </row>
    <row r="27" spans="1:24" s="147" customFormat="1" ht="31.5" customHeight="1" x14ac:dyDescent="0.2">
      <c r="A27" s="123" t="s">
        <v>48</v>
      </c>
      <c r="B27" s="145" t="s">
        <v>50</v>
      </c>
      <c r="C27" s="123">
        <v>3</v>
      </c>
      <c r="D27" s="123">
        <v>7</v>
      </c>
      <c r="E27" s="123">
        <v>5</v>
      </c>
      <c r="F27" s="124">
        <f>SUM(G27:H27)</f>
        <v>804</v>
      </c>
      <c r="G27" s="139">
        <f t="shared" si="5"/>
        <v>268</v>
      </c>
      <c r="H27" s="124">
        <f>SUM(N27:U27)</f>
        <v>536</v>
      </c>
      <c r="I27" s="208">
        <f t="shared" ref="I27:U27" si="10">SUM(I28:I47)</f>
        <v>116</v>
      </c>
      <c r="J27" s="208">
        <f t="shared" si="10"/>
        <v>402</v>
      </c>
      <c r="K27" s="124"/>
      <c r="L27" s="124"/>
      <c r="M27" s="124"/>
      <c r="N27" s="125"/>
      <c r="O27" s="125"/>
      <c r="P27" s="124">
        <f t="shared" si="10"/>
        <v>160</v>
      </c>
      <c r="Q27" s="124">
        <f t="shared" si="10"/>
        <v>80</v>
      </c>
      <c r="R27" s="124">
        <f t="shared" si="10"/>
        <v>112</v>
      </c>
      <c r="S27" s="124">
        <f t="shared" si="10"/>
        <v>80</v>
      </c>
      <c r="T27" s="124">
        <f t="shared" si="10"/>
        <v>68</v>
      </c>
      <c r="U27" s="124">
        <f t="shared" si="10"/>
        <v>36</v>
      </c>
      <c r="V27" s="126">
        <f>SUM(V28:V32)</f>
        <v>338</v>
      </c>
      <c r="W27" s="126">
        <f>SUM(W28:W32)</f>
        <v>198</v>
      </c>
      <c r="X27" s="146"/>
    </row>
    <row r="28" spans="1:24" s="136" customFormat="1" ht="15.75" x14ac:dyDescent="0.2">
      <c r="A28" s="21" t="s">
        <v>18</v>
      </c>
      <c r="B28" s="104" t="s">
        <v>22</v>
      </c>
      <c r="C28" s="130">
        <v>5</v>
      </c>
      <c r="D28" s="130"/>
      <c r="E28" s="130"/>
      <c r="F28" s="131">
        <f t="shared" ref="F28:F47" si="11">SUM(G28:H28)</f>
        <v>60</v>
      </c>
      <c r="G28" s="141">
        <v>12</v>
      </c>
      <c r="H28" s="132">
        <f t="shared" ref="H28:H60" si="12">SUM(N28:U28)</f>
        <v>48</v>
      </c>
      <c r="I28" s="203">
        <v>48</v>
      </c>
      <c r="J28" s="203"/>
      <c r="K28" s="130"/>
      <c r="L28" s="130"/>
      <c r="M28" s="130"/>
      <c r="N28" s="133"/>
      <c r="O28" s="133"/>
      <c r="P28" s="22"/>
      <c r="Q28" s="22"/>
      <c r="R28" s="213">
        <v>48</v>
      </c>
      <c r="S28" s="110"/>
      <c r="T28" s="109"/>
      <c r="U28" s="109"/>
      <c r="V28" s="134">
        <f t="shared" ref="V28:V33" si="13">H28-W28</f>
        <v>48</v>
      </c>
      <c r="W28" s="148"/>
    </row>
    <row r="29" spans="1:24" s="136" customFormat="1" ht="15.75" x14ac:dyDescent="0.2">
      <c r="A29" s="21" t="s">
        <v>19</v>
      </c>
      <c r="B29" s="104" t="s">
        <v>17</v>
      </c>
      <c r="C29" s="130">
        <v>3</v>
      </c>
      <c r="D29" s="130"/>
      <c r="E29" s="130"/>
      <c r="F29" s="131">
        <f t="shared" si="11"/>
        <v>60</v>
      </c>
      <c r="G29" s="141">
        <v>12</v>
      </c>
      <c r="H29" s="132">
        <f t="shared" si="12"/>
        <v>48</v>
      </c>
      <c r="I29" s="203">
        <v>48</v>
      </c>
      <c r="J29" s="203"/>
      <c r="K29" s="130"/>
      <c r="L29" s="130"/>
      <c r="M29" s="130"/>
      <c r="N29" s="133"/>
      <c r="O29" s="133"/>
      <c r="P29" s="213">
        <v>48</v>
      </c>
      <c r="Q29" s="22"/>
      <c r="R29" s="22"/>
      <c r="S29" s="23"/>
      <c r="T29" s="109"/>
      <c r="U29" s="109"/>
      <c r="V29" s="134">
        <f t="shared" si="13"/>
        <v>48</v>
      </c>
      <c r="W29" s="148"/>
    </row>
    <row r="30" spans="1:24" s="136" customFormat="1" ht="15.75" x14ac:dyDescent="0.2">
      <c r="A30" s="130" t="s">
        <v>20</v>
      </c>
      <c r="B30" s="129" t="s">
        <v>86</v>
      </c>
      <c r="C30" s="130">
        <v>3</v>
      </c>
      <c r="D30" s="130"/>
      <c r="E30" s="130"/>
      <c r="F30" s="131">
        <f t="shared" si="11"/>
        <v>60</v>
      </c>
      <c r="G30" s="141">
        <v>12</v>
      </c>
      <c r="H30" s="132">
        <f t="shared" si="12"/>
        <v>48</v>
      </c>
      <c r="I30" s="203">
        <v>20</v>
      </c>
      <c r="J30" s="203">
        <v>28</v>
      </c>
      <c r="K30" s="130"/>
      <c r="L30" s="130"/>
      <c r="M30" s="130"/>
      <c r="N30" s="133"/>
      <c r="O30" s="133"/>
      <c r="P30" s="213">
        <v>48</v>
      </c>
      <c r="Q30" s="22"/>
      <c r="R30" s="22"/>
      <c r="S30" s="23"/>
      <c r="T30" s="22"/>
      <c r="U30" s="22"/>
      <c r="V30" s="134">
        <f t="shared" si="13"/>
        <v>48</v>
      </c>
      <c r="W30" s="148"/>
    </row>
    <row r="31" spans="1:24" s="136" customFormat="1" ht="15.75" x14ac:dyDescent="0.2">
      <c r="A31" s="130" t="s">
        <v>21</v>
      </c>
      <c r="B31" s="129" t="s">
        <v>16</v>
      </c>
      <c r="C31" s="130"/>
      <c r="D31" s="130">
        <v>8</v>
      </c>
      <c r="E31" s="149" t="s">
        <v>282</v>
      </c>
      <c r="F31" s="131">
        <f t="shared" si="11"/>
        <v>232</v>
      </c>
      <c r="G31" s="141">
        <v>36</v>
      </c>
      <c r="H31" s="132">
        <f t="shared" si="12"/>
        <v>196</v>
      </c>
      <c r="I31" s="203"/>
      <c r="J31" s="203">
        <v>178</v>
      </c>
      <c r="K31" s="130"/>
      <c r="L31" s="130"/>
      <c r="M31" s="130"/>
      <c r="N31" s="133"/>
      <c r="O31" s="133"/>
      <c r="P31" s="22">
        <v>32</v>
      </c>
      <c r="Q31" s="22">
        <v>40</v>
      </c>
      <c r="R31" s="22">
        <v>32</v>
      </c>
      <c r="S31" s="23">
        <v>40</v>
      </c>
      <c r="T31" s="22">
        <v>34</v>
      </c>
      <c r="U31" s="22">
        <v>18</v>
      </c>
      <c r="V31" s="134">
        <v>96</v>
      </c>
      <c r="W31" s="200">
        <f>H31-V31</f>
        <v>100</v>
      </c>
    </row>
    <row r="32" spans="1:24" s="136" customFormat="1" ht="26.25" customHeight="1" x14ac:dyDescent="0.2">
      <c r="A32" s="130" t="s">
        <v>47</v>
      </c>
      <c r="B32" s="104" t="s">
        <v>256</v>
      </c>
      <c r="C32" s="130"/>
      <c r="D32" s="211" t="s">
        <v>337</v>
      </c>
      <c r="E32" s="130"/>
      <c r="F32" s="131">
        <f t="shared" si="11"/>
        <v>392</v>
      </c>
      <c r="G32" s="141">
        <v>196</v>
      </c>
      <c r="H32" s="132">
        <f t="shared" si="12"/>
        <v>196</v>
      </c>
      <c r="I32" s="203"/>
      <c r="J32" s="203">
        <v>196</v>
      </c>
      <c r="K32" s="130"/>
      <c r="L32" s="130"/>
      <c r="M32" s="130"/>
      <c r="N32" s="133"/>
      <c r="O32" s="133"/>
      <c r="P32" s="22">
        <v>32</v>
      </c>
      <c r="Q32" s="22">
        <v>40</v>
      </c>
      <c r="R32" s="22">
        <v>32</v>
      </c>
      <c r="S32" s="23">
        <v>40</v>
      </c>
      <c r="T32" s="22">
        <v>34</v>
      </c>
      <c r="U32" s="22">
        <v>18</v>
      </c>
      <c r="V32" s="134">
        <v>98</v>
      </c>
      <c r="W32" s="200">
        <f>H32-V32</f>
        <v>98</v>
      </c>
    </row>
    <row r="33" spans="1:23" s="136" customFormat="1" ht="15.75" hidden="1" x14ac:dyDescent="0.2">
      <c r="A33" s="130" t="s">
        <v>283</v>
      </c>
      <c r="B33" s="129"/>
      <c r="C33" s="130"/>
      <c r="D33" s="130"/>
      <c r="E33" s="130"/>
      <c r="F33" s="131">
        <f t="shared" si="11"/>
        <v>0</v>
      </c>
      <c r="G33" s="141"/>
      <c r="H33" s="132">
        <f t="shared" si="12"/>
        <v>0</v>
      </c>
      <c r="I33" s="203"/>
      <c r="J33" s="203"/>
      <c r="K33" s="130"/>
      <c r="L33" s="130"/>
      <c r="M33" s="130"/>
      <c r="N33" s="133"/>
      <c r="O33" s="133"/>
      <c r="P33" s="130"/>
      <c r="Q33" s="130"/>
      <c r="R33" s="130"/>
      <c r="S33" s="130"/>
      <c r="T33" s="130"/>
      <c r="U33" s="130"/>
      <c r="V33" s="150">
        <f t="shared" si="13"/>
        <v>0</v>
      </c>
      <c r="W33" s="148"/>
    </row>
    <row r="34" spans="1:23" s="136" customFormat="1" ht="15.75" hidden="1" x14ac:dyDescent="0.2">
      <c r="A34" s="130" t="s">
        <v>284</v>
      </c>
      <c r="B34" s="129"/>
      <c r="C34" s="130"/>
      <c r="D34" s="130"/>
      <c r="E34" s="130"/>
      <c r="F34" s="131">
        <f t="shared" si="11"/>
        <v>0</v>
      </c>
      <c r="G34" s="141"/>
      <c r="H34" s="132">
        <f t="shared" si="12"/>
        <v>0</v>
      </c>
      <c r="I34" s="203"/>
      <c r="J34" s="203"/>
      <c r="K34" s="130"/>
      <c r="L34" s="130"/>
      <c r="M34" s="130"/>
      <c r="N34" s="133"/>
      <c r="O34" s="133"/>
      <c r="P34" s="130"/>
      <c r="Q34" s="130"/>
      <c r="R34" s="130"/>
      <c r="S34" s="130"/>
      <c r="T34" s="130"/>
      <c r="U34" s="130"/>
      <c r="V34" s="150" t="e">
        <f>H34-#REF!</f>
        <v>#REF!</v>
      </c>
      <c r="W34" s="148"/>
    </row>
    <row r="35" spans="1:23" s="136" customFormat="1" ht="15.75" hidden="1" x14ac:dyDescent="0.2">
      <c r="A35" s="130" t="s">
        <v>285</v>
      </c>
      <c r="B35" s="129"/>
      <c r="C35" s="130"/>
      <c r="D35" s="130"/>
      <c r="E35" s="130"/>
      <c r="F35" s="131">
        <f t="shared" si="11"/>
        <v>0</v>
      </c>
      <c r="G35" s="141"/>
      <c r="H35" s="132">
        <f t="shared" si="12"/>
        <v>0</v>
      </c>
      <c r="I35" s="203"/>
      <c r="J35" s="203"/>
      <c r="K35" s="130"/>
      <c r="L35" s="130"/>
      <c r="M35" s="130"/>
      <c r="N35" s="133"/>
      <c r="O35" s="133"/>
      <c r="P35" s="130"/>
      <c r="Q35" s="130"/>
      <c r="R35" s="130"/>
      <c r="S35" s="130"/>
      <c r="T35" s="130"/>
      <c r="U35" s="130"/>
      <c r="V35" s="150" t="e">
        <f>H35-#REF!</f>
        <v>#REF!</v>
      </c>
      <c r="W35" s="148"/>
    </row>
    <row r="36" spans="1:23" s="136" customFormat="1" ht="15.75" hidden="1" x14ac:dyDescent="0.2">
      <c r="A36" s="130" t="s">
        <v>286</v>
      </c>
      <c r="B36" s="129"/>
      <c r="C36" s="130"/>
      <c r="D36" s="130"/>
      <c r="E36" s="130"/>
      <c r="F36" s="131">
        <f t="shared" si="11"/>
        <v>0</v>
      </c>
      <c r="G36" s="141"/>
      <c r="H36" s="132">
        <f t="shared" si="12"/>
        <v>0</v>
      </c>
      <c r="I36" s="203"/>
      <c r="J36" s="203"/>
      <c r="K36" s="130"/>
      <c r="L36" s="130"/>
      <c r="M36" s="130"/>
      <c r="N36" s="133"/>
      <c r="O36" s="133"/>
      <c r="P36" s="130"/>
      <c r="Q36" s="130"/>
      <c r="R36" s="130"/>
      <c r="S36" s="130"/>
      <c r="T36" s="130"/>
      <c r="U36" s="130"/>
      <c r="V36" s="150" t="e">
        <f>H36-#REF!</f>
        <v>#REF!</v>
      </c>
      <c r="W36" s="148"/>
    </row>
    <row r="37" spans="1:23" s="136" customFormat="1" ht="15.75" hidden="1" x14ac:dyDescent="0.2">
      <c r="A37" s="130" t="s">
        <v>287</v>
      </c>
      <c r="B37" s="129"/>
      <c r="C37" s="130"/>
      <c r="D37" s="130"/>
      <c r="E37" s="130"/>
      <c r="F37" s="131">
        <f t="shared" si="11"/>
        <v>0</v>
      </c>
      <c r="G37" s="141"/>
      <c r="H37" s="132">
        <f t="shared" si="12"/>
        <v>0</v>
      </c>
      <c r="I37" s="203"/>
      <c r="J37" s="203"/>
      <c r="K37" s="130"/>
      <c r="L37" s="130"/>
      <c r="M37" s="130"/>
      <c r="N37" s="133"/>
      <c r="O37" s="133"/>
      <c r="P37" s="130"/>
      <c r="Q37" s="130"/>
      <c r="R37" s="130"/>
      <c r="S37" s="130"/>
      <c r="T37" s="130"/>
      <c r="U37" s="130"/>
      <c r="V37" s="150" t="e">
        <f>H37-#REF!</f>
        <v>#REF!</v>
      </c>
      <c r="W37" s="148"/>
    </row>
    <row r="38" spans="1:23" s="136" customFormat="1" ht="15.75" hidden="1" x14ac:dyDescent="0.2">
      <c r="A38" s="130" t="s">
        <v>288</v>
      </c>
      <c r="B38" s="129"/>
      <c r="C38" s="130"/>
      <c r="D38" s="130"/>
      <c r="E38" s="130"/>
      <c r="F38" s="131">
        <f t="shared" si="11"/>
        <v>0</v>
      </c>
      <c r="G38" s="141"/>
      <c r="H38" s="132">
        <f t="shared" si="12"/>
        <v>0</v>
      </c>
      <c r="I38" s="203"/>
      <c r="J38" s="203"/>
      <c r="K38" s="130"/>
      <c r="L38" s="130"/>
      <c r="M38" s="130"/>
      <c r="N38" s="133"/>
      <c r="O38" s="133"/>
      <c r="P38" s="130"/>
      <c r="Q38" s="130"/>
      <c r="R38" s="130"/>
      <c r="S38" s="130"/>
      <c r="T38" s="130"/>
      <c r="U38" s="130"/>
      <c r="V38" s="150" t="e">
        <f>H38-#REF!</f>
        <v>#REF!</v>
      </c>
      <c r="W38" s="148"/>
    </row>
    <row r="39" spans="1:23" s="136" customFormat="1" ht="15.75" hidden="1" x14ac:dyDescent="0.2">
      <c r="A39" s="130" t="s">
        <v>289</v>
      </c>
      <c r="B39" s="129"/>
      <c r="C39" s="130"/>
      <c r="D39" s="130"/>
      <c r="E39" s="130"/>
      <c r="F39" s="131">
        <f t="shared" si="11"/>
        <v>0</v>
      </c>
      <c r="G39" s="141"/>
      <c r="H39" s="132">
        <f t="shared" si="12"/>
        <v>0</v>
      </c>
      <c r="I39" s="203"/>
      <c r="J39" s="203"/>
      <c r="K39" s="130"/>
      <c r="L39" s="130"/>
      <c r="M39" s="130"/>
      <c r="N39" s="133"/>
      <c r="O39" s="133"/>
      <c r="P39" s="130"/>
      <c r="Q39" s="130"/>
      <c r="R39" s="130"/>
      <c r="S39" s="130"/>
      <c r="T39" s="130"/>
      <c r="U39" s="130"/>
      <c r="V39" s="150" t="e">
        <f>H39-#REF!</f>
        <v>#REF!</v>
      </c>
      <c r="W39" s="148"/>
    </row>
    <row r="40" spans="1:23" s="136" customFormat="1" ht="15.75" hidden="1" x14ac:dyDescent="0.2">
      <c r="A40" s="130" t="s">
        <v>290</v>
      </c>
      <c r="B40" s="129"/>
      <c r="C40" s="130"/>
      <c r="D40" s="130"/>
      <c r="E40" s="130"/>
      <c r="F40" s="131">
        <f t="shared" si="11"/>
        <v>0</v>
      </c>
      <c r="G40" s="141"/>
      <c r="H40" s="132">
        <f t="shared" si="12"/>
        <v>0</v>
      </c>
      <c r="I40" s="203"/>
      <c r="J40" s="203"/>
      <c r="K40" s="130"/>
      <c r="L40" s="130"/>
      <c r="M40" s="130"/>
      <c r="N40" s="133"/>
      <c r="O40" s="133"/>
      <c r="P40" s="130"/>
      <c r="Q40" s="130"/>
      <c r="R40" s="130"/>
      <c r="S40" s="130"/>
      <c r="T40" s="130"/>
      <c r="U40" s="130"/>
      <c r="V40" s="150" t="e">
        <f>H40-#REF!</f>
        <v>#REF!</v>
      </c>
      <c r="W40" s="148"/>
    </row>
    <row r="41" spans="1:23" s="136" customFormat="1" ht="15.75" hidden="1" x14ac:dyDescent="0.2">
      <c r="A41" s="130" t="s">
        <v>291</v>
      </c>
      <c r="B41" s="129"/>
      <c r="C41" s="130"/>
      <c r="D41" s="130"/>
      <c r="E41" s="130"/>
      <c r="F41" s="131">
        <f t="shared" si="11"/>
        <v>0</v>
      </c>
      <c r="G41" s="141"/>
      <c r="H41" s="132">
        <f t="shared" si="12"/>
        <v>0</v>
      </c>
      <c r="I41" s="203"/>
      <c r="J41" s="203"/>
      <c r="K41" s="130"/>
      <c r="L41" s="130"/>
      <c r="M41" s="130"/>
      <c r="N41" s="133"/>
      <c r="O41" s="133"/>
      <c r="P41" s="130"/>
      <c r="Q41" s="130"/>
      <c r="R41" s="130"/>
      <c r="S41" s="130"/>
      <c r="T41" s="130"/>
      <c r="U41" s="130"/>
      <c r="V41" s="150" t="e">
        <f>H41-#REF!</f>
        <v>#REF!</v>
      </c>
      <c r="W41" s="148"/>
    </row>
    <row r="42" spans="1:23" s="136" customFormat="1" ht="15.75" hidden="1" x14ac:dyDescent="0.2">
      <c r="A42" s="130" t="s">
        <v>292</v>
      </c>
      <c r="B42" s="137"/>
      <c r="C42" s="123"/>
      <c r="D42" s="123"/>
      <c r="E42" s="123"/>
      <c r="F42" s="131">
        <f t="shared" si="11"/>
        <v>0</v>
      </c>
      <c r="G42" s="139"/>
      <c r="H42" s="132">
        <f t="shared" si="12"/>
        <v>0</v>
      </c>
      <c r="I42" s="143"/>
      <c r="J42" s="143"/>
      <c r="K42" s="139"/>
      <c r="L42" s="123"/>
      <c r="M42" s="123"/>
      <c r="N42" s="140"/>
      <c r="O42" s="140"/>
      <c r="P42" s="139"/>
      <c r="Q42" s="139"/>
      <c r="R42" s="139"/>
      <c r="S42" s="139"/>
      <c r="T42" s="139"/>
      <c r="U42" s="139"/>
      <c r="V42" s="150" t="e">
        <f>H42-#REF!</f>
        <v>#REF!</v>
      </c>
      <c r="W42" s="148"/>
    </row>
    <row r="43" spans="1:23" s="136" customFormat="1" ht="15.75" hidden="1" x14ac:dyDescent="0.2">
      <c r="A43" s="130" t="s">
        <v>293</v>
      </c>
      <c r="B43" s="137"/>
      <c r="C43" s="123"/>
      <c r="D43" s="123"/>
      <c r="E43" s="123"/>
      <c r="F43" s="131">
        <f t="shared" si="11"/>
        <v>0</v>
      </c>
      <c r="G43" s="139"/>
      <c r="H43" s="132">
        <f t="shared" si="12"/>
        <v>0</v>
      </c>
      <c r="I43" s="143"/>
      <c r="J43" s="143"/>
      <c r="K43" s="139"/>
      <c r="L43" s="123"/>
      <c r="M43" s="123"/>
      <c r="N43" s="138"/>
      <c r="O43" s="138"/>
      <c r="P43" s="123"/>
      <c r="Q43" s="123"/>
      <c r="R43" s="123"/>
      <c r="S43" s="123"/>
      <c r="T43" s="123"/>
      <c r="U43" s="123"/>
      <c r="V43" s="150">
        <f>H43-W52</f>
        <v>0</v>
      </c>
      <c r="W43" s="148"/>
    </row>
    <row r="44" spans="1:23" s="136" customFormat="1" ht="15.75" hidden="1" x14ac:dyDescent="0.25">
      <c r="A44" s="130" t="s">
        <v>294</v>
      </c>
      <c r="B44" s="151"/>
      <c r="C44" s="130"/>
      <c r="D44" s="130"/>
      <c r="E44" s="130"/>
      <c r="F44" s="131">
        <f t="shared" si="11"/>
        <v>0</v>
      </c>
      <c r="G44" s="141"/>
      <c r="H44" s="132">
        <f t="shared" si="12"/>
        <v>0</v>
      </c>
      <c r="I44" s="203"/>
      <c r="J44" s="203"/>
      <c r="K44" s="130"/>
      <c r="L44" s="130"/>
      <c r="M44" s="130"/>
      <c r="N44" s="133"/>
      <c r="O44" s="133"/>
      <c r="P44" s="130"/>
      <c r="Q44" s="130"/>
      <c r="R44" s="130"/>
      <c r="S44" s="130"/>
      <c r="T44" s="130"/>
      <c r="U44" s="130"/>
      <c r="V44" s="150">
        <f>H44-W53</f>
        <v>0</v>
      </c>
      <c r="W44" s="148"/>
    </row>
    <row r="45" spans="1:23" s="136" customFormat="1" ht="15.75" hidden="1" x14ac:dyDescent="0.2">
      <c r="A45" s="130" t="s">
        <v>295</v>
      </c>
      <c r="B45" s="129"/>
      <c r="C45" s="130"/>
      <c r="D45" s="130"/>
      <c r="E45" s="130"/>
      <c r="F45" s="131">
        <f t="shared" si="11"/>
        <v>0</v>
      </c>
      <c r="G45" s="152"/>
      <c r="H45" s="132">
        <f t="shared" si="12"/>
        <v>0</v>
      </c>
      <c r="I45" s="203"/>
      <c r="J45" s="203"/>
      <c r="K45" s="130"/>
      <c r="L45" s="153"/>
      <c r="M45" s="153"/>
      <c r="N45" s="133"/>
      <c r="O45" s="133"/>
      <c r="P45" s="130"/>
      <c r="Q45" s="130"/>
      <c r="R45" s="130"/>
      <c r="S45" s="130"/>
      <c r="T45" s="130"/>
      <c r="U45" s="130"/>
      <c r="V45" s="150">
        <f>H45-W54</f>
        <v>0</v>
      </c>
      <c r="W45" s="148"/>
    </row>
    <row r="46" spans="1:23" s="136" customFormat="1" ht="15.75" hidden="1" x14ac:dyDescent="0.2">
      <c r="A46" s="130" t="s">
        <v>296</v>
      </c>
      <c r="B46" s="129"/>
      <c r="C46" s="130"/>
      <c r="D46" s="130"/>
      <c r="E46" s="130"/>
      <c r="F46" s="131">
        <f t="shared" si="11"/>
        <v>0</v>
      </c>
      <c r="G46" s="152"/>
      <c r="H46" s="132">
        <f t="shared" si="12"/>
        <v>0</v>
      </c>
      <c r="I46" s="203"/>
      <c r="J46" s="203"/>
      <c r="K46" s="130"/>
      <c r="L46" s="153"/>
      <c r="M46" s="153"/>
      <c r="N46" s="133"/>
      <c r="O46" s="133"/>
      <c r="P46" s="130"/>
      <c r="Q46" s="130"/>
      <c r="R46" s="130"/>
      <c r="S46" s="130"/>
      <c r="T46" s="130"/>
      <c r="U46" s="130"/>
      <c r="V46" s="150">
        <f>H46-W55</f>
        <v>0</v>
      </c>
      <c r="W46" s="148"/>
    </row>
    <row r="47" spans="1:23" s="136" customFormat="1" ht="15.75" hidden="1" x14ac:dyDescent="0.2">
      <c r="A47" s="130" t="s">
        <v>297</v>
      </c>
      <c r="B47" s="154"/>
      <c r="C47" s="130"/>
      <c r="D47" s="130"/>
      <c r="E47" s="130"/>
      <c r="F47" s="131">
        <f t="shared" si="11"/>
        <v>0</v>
      </c>
      <c r="G47" s="130"/>
      <c r="H47" s="132">
        <f t="shared" si="12"/>
        <v>0</v>
      </c>
      <c r="I47" s="203"/>
      <c r="J47" s="203"/>
      <c r="K47" s="130"/>
      <c r="L47" s="130"/>
      <c r="M47" s="130"/>
      <c r="N47" s="133"/>
      <c r="O47" s="133"/>
      <c r="P47" s="130"/>
      <c r="Q47" s="130"/>
      <c r="R47" s="130"/>
      <c r="S47" s="130"/>
      <c r="T47" s="130"/>
      <c r="U47" s="130"/>
      <c r="V47" s="150">
        <f>H47-W56</f>
        <v>0</v>
      </c>
      <c r="W47" s="148"/>
    </row>
    <row r="48" spans="1:23" s="136" customFormat="1" ht="15.75" hidden="1" x14ac:dyDescent="0.2">
      <c r="A48" s="130" t="s">
        <v>298</v>
      </c>
      <c r="B48" s="129"/>
      <c r="C48" s="130"/>
      <c r="D48" s="130"/>
      <c r="E48" s="130"/>
      <c r="F48" s="131">
        <f t="shared" ref="F48:F60" si="14">SUM(G48:H48)</f>
        <v>0</v>
      </c>
      <c r="G48" s="131">
        <f t="shared" ref="G48:G60" si="15">H48/2</f>
        <v>0</v>
      </c>
      <c r="H48" s="132">
        <f t="shared" si="12"/>
        <v>0</v>
      </c>
      <c r="I48" s="203"/>
      <c r="J48" s="203"/>
      <c r="K48" s="130"/>
      <c r="L48" s="153"/>
      <c r="M48" s="153"/>
      <c r="N48" s="133"/>
      <c r="O48" s="133"/>
      <c r="P48" s="130"/>
      <c r="Q48" s="130"/>
      <c r="R48" s="130"/>
      <c r="S48" s="130"/>
      <c r="T48" s="130"/>
      <c r="U48" s="130"/>
      <c r="V48" s="150">
        <f t="shared" ref="V48:V68" si="16">H48-W48</f>
        <v>0</v>
      </c>
      <c r="W48" s="148"/>
    </row>
    <row r="49" spans="1:25" s="136" customFormat="1" ht="15.75" hidden="1" x14ac:dyDescent="0.2">
      <c r="A49" s="130" t="s">
        <v>299</v>
      </c>
      <c r="B49" s="129"/>
      <c r="C49" s="130"/>
      <c r="D49" s="130"/>
      <c r="E49" s="130"/>
      <c r="F49" s="131">
        <f t="shared" si="14"/>
        <v>0</v>
      </c>
      <c r="G49" s="131">
        <f t="shared" si="15"/>
        <v>0</v>
      </c>
      <c r="H49" s="132">
        <f t="shared" si="12"/>
        <v>0</v>
      </c>
      <c r="I49" s="203"/>
      <c r="J49" s="203"/>
      <c r="K49" s="130"/>
      <c r="L49" s="153"/>
      <c r="M49" s="153"/>
      <c r="N49" s="133"/>
      <c r="O49" s="133"/>
      <c r="P49" s="130"/>
      <c r="Q49" s="130"/>
      <c r="R49" s="130"/>
      <c r="S49" s="130"/>
      <c r="T49" s="130"/>
      <c r="U49" s="130"/>
      <c r="V49" s="150">
        <f t="shared" si="16"/>
        <v>0</v>
      </c>
      <c r="W49" s="148"/>
    </row>
    <row r="50" spans="1:25" s="136" customFormat="1" ht="15.75" hidden="1" x14ac:dyDescent="0.2">
      <c r="A50" s="130" t="s">
        <v>300</v>
      </c>
      <c r="B50" s="154"/>
      <c r="C50" s="130"/>
      <c r="D50" s="130"/>
      <c r="E50" s="130"/>
      <c r="F50" s="131">
        <f t="shared" si="14"/>
        <v>0</v>
      </c>
      <c r="G50" s="131">
        <f t="shared" si="15"/>
        <v>0</v>
      </c>
      <c r="H50" s="132">
        <f t="shared" si="12"/>
        <v>0</v>
      </c>
      <c r="I50" s="203"/>
      <c r="J50" s="203"/>
      <c r="K50" s="130"/>
      <c r="L50" s="130"/>
      <c r="M50" s="130"/>
      <c r="N50" s="133"/>
      <c r="O50" s="133"/>
      <c r="P50" s="130"/>
      <c r="Q50" s="130"/>
      <c r="R50" s="130"/>
      <c r="S50" s="130"/>
      <c r="T50" s="130"/>
      <c r="U50" s="130"/>
      <c r="V50" s="150">
        <f t="shared" si="16"/>
        <v>0</v>
      </c>
      <c r="W50" s="148"/>
    </row>
    <row r="51" spans="1:25" s="136" customFormat="1" ht="15.75" hidden="1" x14ac:dyDescent="0.2">
      <c r="A51" s="130" t="s">
        <v>301</v>
      </c>
      <c r="B51" s="137"/>
      <c r="C51" s="123"/>
      <c r="D51" s="123"/>
      <c r="E51" s="123"/>
      <c r="F51" s="131">
        <f t="shared" si="14"/>
        <v>0</v>
      </c>
      <c r="G51" s="131">
        <f t="shared" si="15"/>
        <v>0</v>
      </c>
      <c r="H51" s="132">
        <f t="shared" si="12"/>
        <v>0</v>
      </c>
      <c r="I51" s="143"/>
      <c r="J51" s="143"/>
      <c r="K51" s="139"/>
      <c r="L51" s="123"/>
      <c r="M51" s="123"/>
      <c r="N51" s="140"/>
      <c r="O51" s="140"/>
      <c r="P51" s="139"/>
      <c r="Q51" s="139"/>
      <c r="R51" s="139"/>
      <c r="S51" s="139"/>
      <c r="T51" s="139"/>
      <c r="U51" s="139"/>
      <c r="V51" s="150">
        <f t="shared" si="16"/>
        <v>0</v>
      </c>
      <c r="W51" s="148"/>
    </row>
    <row r="52" spans="1:25" s="136" customFormat="1" ht="15.75" hidden="1" x14ac:dyDescent="0.2">
      <c r="A52" s="130" t="s">
        <v>302</v>
      </c>
      <c r="B52" s="129"/>
      <c r="C52" s="130"/>
      <c r="D52" s="130"/>
      <c r="E52" s="130"/>
      <c r="F52" s="131">
        <f t="shared" si="14"/>
        <v>0</v>
      </c>
      <c r="G52" s="131">
        <f t="shared" si="15"/>
        <v>0</v>
      </c>
      <c r="H52" s="132">
        <f t="shared" si="12"/>
        <v>0</v>
      </c>
      <c r="I52" s="203"/>
      <c r="J52" s="203"/>
      <c r="K52" s="130"/>
      <c r="L52" s="130"/>
      <c r="M52" s="130"/>
      <c r="N52" s="133"/>
      <c r="O52" s="133"/>
      <c r="P52" s="130"/>
      <c r="Q52" s="130"/>
      <c r="R52" s="130"/>
      <c r="S52" s="130"/>
      <c r="T52" s="130"/>
      <c r="U52" s="130"/>
      <c r="V52" s="134">
        <f t="shared" si="16"/>
        <v>0</v>
      </c>
      <c r="W52" s="148"/>
    </row>
    <row r="53" spans="1:25" s="136" customFormat="1" ht="15.75" hidden="1" x14ac:dyDescent="0.2">
      <c r="A53" s="130" t="s">
        <v>303</v>
      </c>
      <c r="B53" s="129"/>
      <c r="C53" s="130"/>
      <c r="D53" s="130"/>
      <c r="E53" s="130"/>
      <c r="F53" s="131">
        <f t="shared" si="14"/>
        <v>0</v>
      </c>
      <c r="G53" s="131">
        <f t="shared" si="15"/>
        <v>0</v>
      </c>
      <c r="H53" s="132">
        <f t="shared" si="12"/>
        <v>0</v>
      </c>
      <c r="I53" s="203"/>
      <c r="J53" s="203"/>
      <c r="K53" s="130"/>
      <c r="L53" s="130"/>
      <c r="M53" s="130"/>
      <c r="N53" s="133"/>
      <c r="O53" s="133"/>
      <c r="P53" s="130"/>
      <c r="Q53" s="130"/>
      <c r="R53" s="130"/>
      <c r="S53" s="130"/>
      <c r="T53" s="130"/>
      <c r="U53" s="130"/>
      <c r="V53" s="134">
        <f t="shared" si="16"/>
        <v>0</v>
      </c>
      <c r="W53" s="148"/>
    </row>
    <row r="54" spans="1:25" s="136" customFormat="1" ht="15.75" hidden="1" x14ac:dyDescent="0.2">
      <c r="A54" s="130" t="s">
        <v>304</v>
      </c>
      <c r="B54" s="129"/>
      <c r="C54" s="130"/>
      <c r="D54" s="130"/>
      <c r="E54" s="130"/>
      <c r="F54" s="131">
        <f t="shared" si="14"/>
        <v>0</v>
      </c>
      <c r="G54" s="131">
        <f t="shared" si="15"/>
        <v>0</v>
      </c>
      <c r="H54" s="132">
        <f t="shared" si="12"/>
        <v>0</v>
      </c>
      <c r="I54" s="203"/>
      <c r="J54" s="203"/>
      <c r="K54" s="130"/>
      <c r="L54" s="130"/>
      <c r="M54" s="130"/>
      <c r="N54" s="133"/>
      <c r="O54" s="133"/>
      <c r="P54" s="130"/>
      <c r="Q54" s="130"/>
      <c r="R54" s="130"/>
      <c r="S54" s="130"/>
      <c r="T54" s="130"/>
      <c r="U54" s="130"/>
      <c r="V54" s="134">
        <f t="shared" si="16"/>
        <v>0</v>
      </c>
      <c r="W54" s="148"/>
    </row>
    <row r="55" spans="1:25" s="136" customFormat="1" ht="15.75" hidden="1" x14ac:dyDescent="0.2">
      <c r="A55" s="130" t="s">
        <v>305</v>
      </c>
      <c r="B55" s="157"/>
      <c r="C55" s="158"/>
      <c r="D55" s="158"/>
      <c r="E55" s="158"/>
      <c r="F55" s="131">
        <f t="shared" si="14"/>
        <v>0</v>
      </c>
      <c r="G55" s="131">
        <f t="shared" si="15"/>
        <v>0</v>
      </c>
      <c r="H55" s="132">
        <f t="shared" si="12"/>
        <v>0</v>
      </c>
      <c r="I55" s="142"/>
      <c r="J55" s="142"/>
      <c r="K55" s="141"/>
      <c r="L55" s="130"/>
      <c r="M55" s="130"/>
      <c r="N55" s="159"/>
      <c r="O55" s="159"/>
      <c r="P55" s="141"/>
      <c r="Q55" s="141"/>
      <c r="R55" s="141"/>
      <c r="S55" s="141"/>
      <c r="T55" s="141"/>
      <c r="U55" s="141"/>
      <c r="V55" s="134">
        <f t="shared" si="16"/>
        <v>0</v>
      </c>
      <c r="W55" s="148"/>
    </row>
    <row r="56" spans="1:25" s="136" customFormat="1" ht="15.75" hidden="1" x14ac:dyDescent="0.2">
      <c r="A56" s="130" t="s">
        <v>306</v>
      </c>
      <c r="B56" s="129"/>
      <c r="C56" s="130"/>
      <c r="D56" s="130"/>
      <c r="E56" s="130"/>
      <c r="F56" s="131">
        <f t="shared" si="14"/>
        <v>0</v>
      </c>
      <c r="G56" s="131">
        <f t="shared" si="15"/>
        <v>0</v>
      </c>
      <c r="H56" s="132">
        <f t="shared" si="12"/>
        <v>0</v>
      </c>
      <c r="I56" s="203"/>
      <c r="J56" s="203"/>
      <c r="K56" s="130"/>
      <c r="L56" s="130"/>
      <c r="M56" s="130"/>
      <c r="N56" s="133"/>
      <c r="O56" s="133"/>
      <c r="P56" s="130"/>
      <c r="Q56" s="130"/>
      <c r="R56" s="130"/>
      <c r="S56" s="130"/>
      <c r="T56" s="130"/>
      <c r="U56" s="130"/>
      <c r="V56" s="134">
        <f t="shared" si="16"/>
        <v>0</v>
      </c>
      <c r="W56" s="148"/>
    </row>
    <row r="57" spans="1:25" s="136" customFormat="1" ht="15.75" hidden="1" x14ac:dyDescent="0.2">
      <c r="A57" s="130" t="s">
        <v>307</v>
      </c>
      <c r="B57" s="129"/>
      <c r="C57" s="130"/>
      <c r="D57" s="130"/>
      <c r="E57" s="130"/>
      <c r="F57" s="131">
        <f t="shared" si="14"/>
        <v>0</v>
      </c>
      <c r="G57" s="131">
        <f t="shared" si="15"/>
        <v>0</v>
      </c>
      <c r="H57" s="132">
        <f t="shared" si="12"/>
        <v>0</v>
      </c>
      <c r="I57" s="203"/>
      <c r="J57" s="203"/>
      <c r="K57" s="130"/>
      <c r="L57" s="130"/>
      <c r="M57" s="130"/>
      <c r="N57" s="133"/>
      <c r="O57" s="133"/>
      <c r="P57" s="130"/>
      <c r="Q57" s="130"/>
      <c r="R57" s="130"/>
      <c r="S57" s="130"/>
      <c r="T57" s="130"/>
      <c r="U57" s="130"/>
      <c r="V57" s="134">
        <f t="shared" si="16"/>
        <v>0</v>
      </c>
      <c r="W57" s="148"/>
    </row>
    <row r="58" spans="1:25" s="136" customFormat="1" ht="15.75" hidden="1" x14ac:dyDescent="0.2">
      <c r="A58" s="130" t="s">
        <v>308</v>
      </c>
      <c r="B58" s="129"/>
      <c r="C58" s="130"/>
      <c r="D58" s="130"/>
      <c r="E58" s="130"/>
      <c r="F58" s="131">
        <f t="shared" si="14"/>
        <v>0</v>
      </c>
      <c r="G58" s="131">
        <f t="shared" si="15"/>
        <v>0</v>
      </c>
      <c r="H58" s="132">
        <f t="shared" si="12"/>
        <v>0</v>
      </c>
      <c r="I58" s="203"/>
      <c r="J58" s="203"/>
      <c r="K58" s="130"/>
      <c r="L58" s="130"/>
      <c r="M58" s="130"/>
      <c r="N58" s="133"/>
      <c r="O58" s="133"/>
      <c r="P58" s="130"/>
      <c r="Q58" s="130"/>
      <c r="R58" s="130"/>
      <c r="S58" s="130"/>
      <c r="T58" s="130"/>
      <c r="U58" s="130"/>
      <c r="V58" s="134">
        <f t="shared" si="16"/>
        <v>0</v>
      </c>
      <c r="W58" s="148"/>
    </row>
    <row r="59" spans="1:25" s="136" customFormat="1" ht="15.75" hidden="1" x14ac:dyDescent="0.2">
      <c r="A59" s="130" t="s">
        <v>309</v>
      </c>
      <c r="B59" s="129"/>
      <c r="C59" s="130"/>
      <c r="D59" s="130"/>
      <c r="E59" s="130"/>
      <c r="F59" s="131">
        <f t="shared" si="14"/>
        <v>0</v>
      </c>
      <c r="G59" s="131">
        <f t="shared" si="15"/>
        <v>0</v>
      </c>
      <c r="H59" s="132">
        <f t="shared" si="12"/>
        <v>0</v>
      </c>
      <c r="I59" s="203"/>
      <c r="J59" s="203"/>
      <c r="K59" s="130"/>
      <c r="L59" s="130"/>
      <c r="M59" s="130"/>
      <c r="N59" s="133"/>
      <c r="O59" s="133"/>
      <c r="P59" s="130"/>
      <c r="Q59" s="130"/>
      <c r="R59" s="130"/>
      <c r="S59" s="130"/>
      <c r="T59" s="130"/>
      <c r="U59" s="130"/>
      <c r="V59" s="134">
        <f t="shared" si="16"/>
        <v>0</v>
      </c>
      <c r="W59" s="148"/>
    </row>
    <row r="60" spans="1:25" s="136" customFormat="1" ht="15.75" hidden="1" x14ac:dyDescent="0.2">
      <c r="A60" s="130" t="s">
        <v>310</v>
      </c>
      <c r="B60" s="129"/>
      <c r="C60" s="130"/>
      <c r="D60" s="130"/>
      <c r="E60" s="130"/>
      <c r="F60" s="131">
        <f t="shared" si="14"/>
        <v>0</v>
      </c>
      <c r="G60" s="131">
        <f t="shared" si="15"/>
        <v>0</v>
      </c>
      <c r="H60" s="132">
        <f t="shared" si="12"/>
        <v>0</v>
      </c>
      <c r="I60" s="203"/>
      <c r="J60" s="203"/>
      <c r="K60" s="130"/>
      <c r="L60" s="130"/>
      <c r="M60" s="130"/>
      <c r="N60" s="133"/>
      <c r="O60" s="133"/>
      <c r="P60" s="130"/>
      <c r="Q60" s="130"/>
      <c r="R60" s="130"/>
      <c r="S60" s="130"/>
      <c r="T60" s="130"/>
      <c r="U60" s="130"/>
      <c r="V60" s="134">
        <f t="shared" si="16"/>
        <v>0</v>
      </c>
      <c r="W60" s="148"/>
    </row>
    <row r="61" spans="1:25" s="116" customFormat="1" ht="15.75" x14ac:dyDescent="0.2">
      <c r="A61" s="123" t="s">
        <v>23</v>
      </c>
      <c r="B61" s="145" t="s">
        <v>61</v>
      </c>
      <c r="C61" s="123">
        <f>C62+C70</f>
        <v>8</v>
      </c>
      <c r="D61" s="123">
        <f t="shared" ref="D61:G61" si="17">D62+D70</f>
        <v>21</v>
      </c>
      <c r="E61" s="123">
        <f t="shared" si="17"/>
        <v>40</v>
      </c>
      <c r="F61" s="124">
        <f t="shared" si="17"/>
        <v>4488</v>
      </c>
      <c r="G61" s="124">
        <f t="shared" si="17"/>
        <v>1496</v>
      </c>
      <c r="H61" s="124">
        <f>H62+H70</f>
        <v>2992</v>
      </c>
      <c r="I61" s="208"/>
      <c r="J61" s="208"/>
      <c r="K61" s="124"/>
      <c r="L61" s="124"/>
      <c r="M61" s="124"/>
      <c r="N61" s="125">
        <f>N62+N70</f>
        <v>136</v>
      </c>
      <c r="O61" s="125">
        <f t="shared" ref="O61:U61" si="18">O62+O70</f>
        <v>264</v>
      </c>
      <c r="P61" s="125">
        <f t="shared" si="18"/>
        <v>352</v>
      </c>
      <c r="Q61" s="125">
        <f t="shared" si="18"/>
        <v>500</v>
      </c>
      <c r="R61" s="125">
        <f t="shared" si="18"/>
        <v>368</v>
      </c>
      <c r="S61" s="125">
        <f t="shared" si="18"/>
        <v>540</v>
      </c>
      <c r="T61" s="125">
        <f t="shared" si="18"/>
        <v>544</v>
      </c>
      <c r="U61" s="125">
        <f t="shared" si="18"/>
        <v>288</v>
      </c>
      <c r="V61" s="125">
        <f t="shared" ref="V61" si="19">V62+V70</f>
        <v>2254</v>
      </c>
      <c r="W61" s="125">
        <f t="shared" ref="W61" si="20">W62+W70</f>
        <v>486</v>
      </c>
      <c r="X61" s="161"/>
      <c r="Y61" s="161"/>
    </row>
    <row r="62" spans="1:25" s="136" customFormat="1" ht="15.75" x14ac:dyDescent="0.2">
      <c r="A62" s="123" t="s">
        <v>24</v>
      </c>
      <c r="B62" s="155" t="s">
        <v>25</v>
      </c>
      <c r="C62" s="123">
        <v>3</v>
      </c>
      <c r="D62" s="123">
        <v>7</v>
      </c>
      <c r="E62" s="123">
        <v>17</v>
      </c>
      <c r="F62" s="124">
        <f>SUM(G62:H62)</f>
        <v>1263</v>
      </c>
      <c r="G62" s="139">
        <f t="shared" ref="G62:G71" si="21">H62/2</f>
        <v>421</v>
      </c>
      <c r="H62" s="124">
        <f>SUM(N62:U62)</f>
        <v>842</v>
      </c>
      <c r="I62" s="124">
        <f>SUM(I63:I69)</f>
        <v>566</v>
      </c>
      <c r="J62" s="124">
        <f>SUM(J63:J69)</f>
        <v>276</v>
      </c>
      <c r="K62" s="162"/>
      <c r="L62" s="162"/>
      <c r="M62" s="162"/>
      <c r="N62" s="162">
        <f t="shared" ref="N62" si="22">SUM(N63:N69)</f>
        <v>34</v>
      </c>
      <c r="O62" s="162">
        <f t="shared" ref="O62" si="23">SUM(O63:O69)</f>
        <v>44</v>
      </c>
      <c r="P62" s="162">
        <f t="shared" ref="P62" si="24">SUM(P63:P69)</f>
        <v>80</v>
      </c>
      <c r="Q62" s="162">
        <f t="shared" ref="Q62" si="25">SUM(Q63:Q69)</f>
        <v>140</v>
      </c>
      <c r="R62" s="162">
        <f t="shared" ref="R62" si="26">SUM(R63:R69)</f>
        <v>144</v>
      </c>
      <c r="S62" s="162">
        <f t="shared" ref="S62" si="27">SUM(S63:S69)</f>
        <v>200</v>
      </c>
      <c r="T62" s="162">
        <f t="shared" ref="T62" si="28">SUM(T63:T69)</f>
        <v>119</v>
      </c>
      <c r="U62" s="162">
        <f t="shared" ref="U62" si="29">SUM(U63:U69)</f>
        <v>81</v>
      </c>
      <c r="V62" s="126">
        <f>SUM(V63:V69)</f>
        <v>520</v>
      </c>
      <c r="W62" s="160">
        <f>SUM(W63:W69)</f>
        <v>322</v>
      </c>
      <c r="X62" s="156"/>
      <c r="Y62" s="156"/>
    </row>
    <row r="63" spans="1:25" s="136" customFormat="1" ht="15.75" x14ac:dyDescent="0.2">
      <c r="A63" s="21" t="s">
        <v>26</v>
      </c>
      <c r="B63" s="25" t="s">
        <v>257</v>
      </c>
      <c r="C63" s="130">
        <v>8</v>
      </c>
      <c r="D63" s="130">
        <v>6</v>
      </c>
      <c r="E63" s="130" t="s">
        <v>323</v>
      </c>
      <c r="F63" s="131">
        <f t="shared" ref="F63:F69" si="30">SUM(G63:H63)</f>
        <v>265.5</v>
      </c>
      <c r="G63" s="141">
        <f t="shared" si="21"/>
        <v>88.5</v>
      </c>
      <c r="H63" s="132">
        <f>SUM(N63:U63)</f>
        <v>177</v>
      </c>
      <c r="I63" s="142">
        <f t="shared" ref="I63:I69" si="31">H63-J63</f>
        <v>115</v>
      </c>
      <c r="J63" s="203">
        <v>62</v>
      </c>
      <c r="K63" s="130"/>
      <c r="L63" s="130"/>
      <c r="M63" s="130"/>
      <c r="N63" s="101"/>
      <c r="O63" s="101"/>
      <c r="P63" s="22"/>
      <c r="Q63" s="22"/>
      <c r="R63" s="22">
        <v>48</v>
      </c>
      <c r="S63" s="23">
        <v>60</v>
      </c>
      <c r="T63" s="24">
        <v>51</v>
      </c>
      <c r="U63" s="217">
        <v>18</v>
      </c>
      <c r="V63" s="134">
        <f t="shared" si="16"/>
        <v>176</v>
      </c>
      <c r="W63" s="148">
        <v>1</v>
      </c>
    </row>
    <row r="64" spans="1:25" s="136" customFormat="1" ht="15.75" x14ac:dyDescent="0.2">
      <c r="A64" s="21" t="s">
        <v>27</v>
      </c>
      <c r="B64" s="105" t="s">
        <v>44</v>
      </c>
      <c r="C64" s="130"/>
      <c r="D64" s="130">
        <v>4</v>
      </c>
      <c r="E64" s="130">
        <v>3</v>
      </c>
      <c r="F64" s="131">
        <f t="shared" si="30"/>
        <v>84</v>
      </c>
      <c r="G64" s="141">
        <f t="shared" si="21"/>
        <v>28</v>
      </c>
      <c r="H64" s="132">
        <f t="shared" ref="H64:H69" si="32">SUM(N64:U64)</f>
        <v>56</v>
      </c>
      <c r="I64" s="142">
        <f t="shared" si="31"/>
        <v>56</v>
      </c>
      <c r="J64" s="142"/>
      <c r="K64" s="141"/>
      <c r="L64" s="130"/>
      <c r="M64" s="130"/>
      <c r="N64" s="101"/>
      <c r="O64" s="101"/>
      <c r="P64" s="22">
        <v>16</v>
      </c>
      <c r="Q64" s="22">
        <v>40</v>
      </c>
      <c r="R64" s="22"/>
      <c r="S64" s="23"/>
      <c r="T64" s="24"/>
      <c r="U64" s="24"/>
      <c r="V64" s="134">
        <f t="shared" si="16"/>
        <v>56</v>
      </c>
      <c r="W64" s="148"/>
    </row>
    <row r="65" spans="1:23" s="136" customFormat="1" ht="15.75" customHeight="1" x14ac:dyDescent="0.2">
      <c r="A65" s="21" t="s">
        <v>28</v>
      </c>
      <c r="B65" s="105" t="s">
        <v>92</v>
      </c>
      <c r="C65" s="130">
        <v>4</v>
      </c>
      <c r="D65" s="130">
        <v>2</v>
      </c>
      <c r="E65" s="130">
        <v>1.3</v>
      </c>
      <c r="F65" s="131">
        <f t="shared" si="30"/>
        <v>112.5</v>
      </c>
      <c r="G65" s="141">
        <f t="shared" si="21"/>
        <v>37.5</v>
      </c>
      <c r="H65" s="132">
        <f t="shared" si="32"/>
        <v>75</v>
      </c>
      <c r="I65" s="142">
        <f t="shared" si="31"/>
        <v>63</v>
      </c>
      <c r="J65" s="203">
        <v>12</v>
      </c>
      <c r="K65" s="130"/>
      <c r="L65" s="130"/>
      <c r="M65" s="130"/>
      <c r="N65" s="22">
        <v>17</v>
      </c>
      <c r="O65" s="22">
        <v>22</v>
      </c>
      <c r="P65" s="22">
        <v>16</v>
      </c>
      <c r="Q65" s="213">
        <v>20</v>
      </c>
      <c r="R65" s="22"/>
      <c r="S65" s="23"/>
      <c r="T65" s="24"/>
      <c r="U65" s="24"/>
      <c r="V65" s="134">
        <f t="shared" si="16"/>
        <v>75</v>
      </c>
      <c r="W65" s="148"/>
    </row>
    <row r="66" spans="1:23" s="136" customFormat="1" ht="22.5" customHeight="1" x14ac:dyDescent="0.2">
      <c r="A66" s="21" t="s">
        <v>29</v>
      </c>
      <c r="B66" s="25" t="s">
        <v>318</v>
      </c>
      <c r="C66" s="130"/>
      <c r="D66" s="130">
        <v>8</v>
      </c>
      <c r="E66" s="211" t="s">
        <v>324</v>
      </c>
      <c r="F66" s="131">
        <f t="shared" si="30"/>
        <v>231</v>
      </c>
      <c r="G66" s="141">
        <f t="shared" si="21"/>
        <v>77</v>
      </c>
      <c r="H66" s="132">
        <f t="shared" si="32"/>
        <v>154</v>
      </c>
      <c r="I66" s="142"/>
      <c r="J66" s="203">
        <v>154</v>
      </c>
      <c r="K66" s="130"/>
      <c r="L66" s="130"/>
      <c r="M66" s="130"/>
      <c r="N66" s="22">
        <v>17</v>
      </c>
      <c r="O66" s="22">
        <v>22</v>
      </c>
      <c r="P66" s="22">
        <v>16</v>
      </c>
      <c r="Q66" s="22">
        <v>20</v>
      </c>
      <c r="R66" s="22">
        <v>16</v>
      </c>
      <c r="S66" s="23">
        <v>20</v>
      </c>
      <c r="T66" s="24">
        <v>34</v>
      </c>
      <c r="U66" s="24">
        <v>9</v>
      </c>
      <c r="V66" s="134">
        <f t="shared" si="16"/>
        <v>145</v>
      </c>
      <c r="W66" s="148">
        <v>9</v>
      </c>
    </row>
    <row r="67" spans="1:23" s="136" customFormat="1" ht="15.75" customHeight="1" x14ac:dyDescent="0.2">
      <c r="A67" s="26" t="s">
        <v>30</v>
      </c>
      <c r="B67" s="106" t="s">
        <v>258</v>
      </c>
      <c r="C67" s="130"/>
      <c r="D67" s="130">
        <v>6</v>
      </c>
      <c r="E67" s="130">
        <v>5</v>
      </c>
      <c r="F67" s="131">
        <f t="shared" si="30"/>
        <v>102</v>
      </c>
      <c r="G67" s="141">
        <f t="shared" si="21"/>
        <v>34</v>
      </c>
      <c r="H67" s="132">
        <f t="shared" si="32"/>
        <v>68</v>
      </c>
      <c r="I67" s="142">
        <f t="shared" si="31"/>
        <v>20</v>
      </c>
      <c r="J67" s="203">
        <v>48</v>
      </c>
      <c r="K67" s="130"/>
      <c r="L67" s="130"/>
      <c r="M67" s="130"/>
      <c r="N67" s="101"/>
      <c r="O67" s="101"/>
      <c r="P67" s="22"/>
      <c r="Q67" s="22"/>
      <c r="R67" s="22">
        <v>48</v>
      </c>
      <c r="S67" s="23">
        <v>20</v>
      </c>
      <c r="T67" s="24"/>
      <c r="U67" s="24"/>
      <c r="V67" s="134">
        <f t="shared" si="16"/>
        <v>68</v>
      </c>
      <c r="W67" s="148"/>
    </row>
    <row r="68" spans="1:23" s="136" customFormat="1" ht="15.75" customHeight="1" x14ac:dyDescent="0.2">
      <c r="A68" s="21" t="s">
        <v>31</v>
      </c>
      <c r="B68" s="25" t="s">
        <v>367</v>
      </c>
      <c r="C68" s="130">
        <v>6</v>
      </c>
      <c r="D68" s="130">
        <v>4</v>
      </c>
      <c r="E68" s="130" t="s">
        <v>321</v>
      </c>
      <c r="F68" s="131">
        <f t="shared" si="30"/>
        <v>246</v>
      </c>
      <c r="G68" s="141">
        <f t="shared" si="21"/>
        <v>82</v>
      </c>
      <c r="H68" s="132">
        <f t="shared" si="32"/>
        <v>164</v>
      </c>
      <c r="I68" s="142">
        <f t="shared" si="31"/>
        <v>164</v>
      </c>
      <c r="J68" s="203"/>
      <c r="K68" s="130"/>
      <c r="L68" s="153"/>
      <c r="M68" s="153"/>
      <c r="N68" s="101"/>
      <c r="O68" s="101"/>
      <c r="P68" s="22">
        <v>32</v>
      </c>
      <c r="Q68" s="22">
        <v>60</v>
      </c>
      <c r="R68" s="22">
        <v>32</v>
      </c>
      <c r="S68" s="216">
        <v>40</v>
      </c>
      <c r="T68" s="24"/>
      <c r="U68" s="24"/>
      <c r="V68" s="134">
        <f t="shared" si="16"/>
        <v>0</v>
      </c>
      <c r="W68" s="148">
        <f>SUM(H68)</f>
        <v>164</v>
      </c>
    </row>
    <row r="69" spans="1:23" s="136" customFormat="1" ht="15.75" x14ac:dyDescent="0.2">
      <c r="A69" s="21" t="s">
        <v>32</v>
      </c>
      <c r="B69" s="25" t="s">
        <v>368</v>
      </c>
      <c r="C69" s="130"/>
      <c r="D69" s="130">
        <v>8</v>
      </c>
      <c r="E69" s="130" t="s">
        <v>325</v>
      </c>
      <c r="F69" s="131">
        <f t="shared" si="30"/>
        <v>222</v>
      </c>
      <c r="G69" s="141">
        <f t="shared" si="21"/>
        <v>74</v>
      </c>
      <c r="H69" s="132">
        <f t="shared" si="32"/>
        <v>148</v>
      </c>
      <c r="I69" s="142">
        <f t="shared" si="31"/>
        <v>148</v>
      </c>
      <c r="J69" s="203"/>
      <c r="K69" s="130"/>
      <c r="L69" s="153"/>
      <c r="M69" s="153"/>
      <c r="N69" s="101"/>
      <c r="O69" s="101"/>
      <c r="P69" s="22"/>
      <c r="Q69" s="22"/>
      <c r="R69" s="22"/>
      <c r="S69" s="23">
        <v>60</v>
      </c>
      <c r="T69" s="24">
        <v>34</v>
      </c>
      <c r="U69" s="24">
        <v>54</v>
      </c>
      <c r="V69" s="134">
        <v>0</v>
      </c>
      <c r="W69" s="148">
        <f>SUM(H69)</f>
        <v>148</v>
      </c>
    </row>
    <row r="70" spans="1:23" s="136" customFormat="1" ht="21.75" customHeight="1" x14ac:dyDescent="0.2">
      <c r="A70" s="123" t="s">
        <v>34</v>
      </c>
      <c r="B70" s="145" t="s">
        <v>35</v>
      </c>
      <c r="C70" s="123">
        <v>5</v>
      </c>
      <c r="D70" s="123">
        <f t="shared" ref="D70:E70" si="33">D71+D82</f>
        <v>14</v>
      </c>
      <c r="E70" s="123">
        <f t="shared" si="33"/>
        <v>23</v>
      </c>
      <c r="F70" s="124">
        <f t="shared" ref="F70:G70" si="34">F71+F77+F82</f>
        <v>3225</v>
      </c>
      <c r="G70" s="124">
        <f t="shared" si="34"/>
        <v>1075</v>
      </c>
      <c r="H70" s="124">
        <f>H71+H77+H82</f>
        <v>2150</v>
      </c>
      <c r="I70" s="208"/>
      <c r="J70" s="208"/>
      <c r="K70" s="124"/>
      <c r="L70" s="124">
        <f>L71+L82+L88</f>
        <v>252</v>
      </c>
      <c r="M70" s="124">
        <f>M71+M82+M88</f>
        <v>324</v>
      </c>
      <c r="N70" s="125">
        <f t="shared" ref="N70:W70" si="35">N71+N82</f>
        <v>102</v>
      </c>
      <c r="O70" s="125">
        <f t="shared" si="35"/>
        <v>220</v>
      </c>
      <c r="P70" s="125">
        <f t="shared" si="35"/>
        <v>272</v>
      </c>
      <c r="Q70" s="125">
        <f t="shared" si="35"/>
        <v>360</v>
      </c>
      <c r="R70" s="125">
        <f t="shared" si="35"/>
        <v>224</v>
      </c>
      <c r="S70" s="125">
        <f t="shared" si="35"/>
        <v>340</v>
      </c>
      <c r="T70" s="125">
        <f t="shared" si="35"/>
        <v>425</v>
      </c>
      <c r="U70" s="125">
        <f t="shared" si="35"/>
        <v>207</v>
      </c>
      <c r="V70" s="125">
        <f t="shared" si="35"/>
        <v>1734</v>
      </c>
      <c r="W70" s="125">
        <f t="shared" si="35"/>
        <v>164</v>
      </c>
    </row>
    <row r="71" spans="1:23" s="136" customFormat="1" ht="30" customHeight="1" x14ac:dyDescent="0.2">
      <c r="A71" s="27" t="s">
        <v>36</v>
      </c>
      <c r="B71" s="28" t="s">
        <v>93</v>
      </c>
      <c r="C71" s="123" t="s">
        <v>412</v>
      </c>
      <c r="D71" s="123">
        <v>13</v>
      </c>
      <c r="E71" s="123">
        <v>19</v>
      </c>
      <c r="F71" s="124">
        <f>SUM(G71:H71)</f>
        <v>2607</v>
      </c>
      <c r="G71" s="139">
        <f t="shared" si="21"/>
        <v>869</v>
      </c>
      <c r="H71" s="162">
        <f>SUM(H72:H76)</f>
        <v>1738</v>
      </c>
      <c r="I71" s="220">
        <f>SUM(I72:I76)</f>
        <v>518</v>
      </c>
      <c r="J71" s="220">
        <f>SUM(J72:J76)</f>
        <v>1220</v>
      </c>
      <c r="K71" s="162"/>
      <c r="L71" s="162">
        <f>SUM(L72:L77)</f>
        <v>252</v>
      </c>
      <c r="M71" s="162">
        <f>SUM(M72:M81)</f>
        <v>252</v>
      </c>
      <c r="N71" s="162">
        <f>SUM(N72:N77)</f>
        <v>102</v>
      </c>
      <c r="O71" s="162">
        <f t="shared" ref="O71:U71" si="36">SUM(O72:O77)</f>
        <v>220</v>
      </c>
      <c r="P71" s="162">
        <f t="shared" si="36"/>
        <v>272</v>
      </c>
      <c r="Q71" s="162">
        <f t="shared" si="36"/>
        <v>360</v>
      </c>
      <c r="R71" s="162">
        <f t="shared" si="36"/>
        <v>208</v>
      </c>
      <c r="S71" s="162">
        <f t="shared" si="36"/>
        <v>300</v>
      </c>
      <c r="T71" s="162">
        <f t="shared" si="36"/>
        <v>357</v>
      </c>
      <c r="U71" s="162">
        <f t="shared" si="36"/>
        <v>171</v>
      </c>
      <c r="V71" s="126">
        <f>SUM(V72:V76)</f>
        <v>1574</v>
      </c>
      <c r="W71" s="126">
        <f>SUM(W72:W79)</f>
        <v>164</v>
      </c>
    </row>
    <row r="72" spans="1:23" s="136" customFormat="1" ht="20.25" customHeight="1" x14ac:dyDescent="0.2">
      <c r="A72" s="190" t="s">
        <v>37</v>
      </c>
      <c r="B72" s="105" t="s">
        <v>94</v>
      </c>
      <c r="C72" s="130">
        <v>8</v>
      </c>
      <c r="D72" s="130" t="s">
        <v>326</v>
      </c>
      <c r="E72" s="130" t="s">
        <v>327</v>
      </c>
      <c r="F72" s="131">
        <f t="shared" ref="F72:F77" si="37">SUM(G72:H72)</f>
        <v>1072.5</v>
      </c>
      <c r="G72" s="131">
        <f t="shared" ref="G72:G77" si="38">H72/2</f>
        <v>357.5</v>
      </c>
      <c r="H72" s="132">
        <f>SUM(N72:U72)</f>
        <v>715</v>
      </c>
      <c r="I72" s="142">
        <f t="shared" ref="I72:I79" si="39">H72-J72</f>
        <v>399</v>
      </c>
      <c r="J72" s="203">
        <v>316</v>
      </c>
      <c r="K72" s="130"/>
      <c r="L72" s="130"/>
      <c r="M72" s="130"/>
      <c r="N72" s="133">
        <v>34</v>
      </c>
      <c r="O72" s="133">
        <v>88</v>
      </c>
      <c r="P72" s="130">
        <v>96</v>
      </c>
      <c r="Q72" s="130">
        <v>140</v>
      </c>
      <c r="R72" s="130">
        <v>80</v>
      </c>
      <c r="S72" s="130">
        <v>120</v>
      </c>
      <c r="T72" s="130">
        <v>85</v>
      </c>
      <c r="U72" s="214">
        <v>72</v>
      </c>
      <c r="V72" s="134">
        <f>H72-W72</f>
        <v>639</v>
      </c>
      <c r="W72" s="135">
        <v>76</v>
      </c>
    </row>
    <row r="73" spans="1:23" s="136" customFormat="1" ht="23.25" customHeight="1" x14ac:dyDescent="0.2">
      <c r="A73" s="190" t="s">
        <v>95</v>
      </c>
      <c r="B73" s="105" t="s">
        <v>96</v>
      </c>
      <c r="C73" s="130">
        <v>4.5999999999999996</v>
      </c>
      <c r="D73" s="130">
        <v>2.8</v>
      </c>
      <c r="E73" s="130" t="s">
        <v>327</v>
      </c>
      <c r="F73" s="131">
        <f t="shared" si="37"/>
        <v>549</v>
      </c>
      <c r="G73" s="131">
        <f t="shared" si="38"/>
        <v>183</v>
      </c>
      <c r="H73" s="132">
        <f t="shared" ref="H73:H76" si="40">SUM(N73:U73)</f>
        <v>366</v>
      </c>
      <c r="I73" s="142">
        <f t="shared" si="39"/>
        <v>86</v>
      </c>
      <c r="J73" s="203">
        <v>280</v>
      </c>
      <c r="K73" s="130"/>
      <c r="L73" s="130"/>
      <c r="M73" s="130"/>
      <c r="N73" s="133">
        <v>34</v>
      </c>
      <c r="O73" s="133">
        <v>44</v>
      </c>
      <c r="P73" s="130">
        <v>64</v>
      </c>
      <c r="Q73" s="214">
        <v>80</v>
      </c>
      <c r="R73" s="130">
        <v>32</v>
      </c>
      <c r="S73" s="214">
        <v>60</v>
      </c>
      <c r="T73" s="130">
        <v>34</v>
      </c>
      <c r="U73" s="130">
        <v>18</v>
      </c>
      <c r="V73" s="134">
        <f t="shared" ref="V73:V79" si="41">H73-W73</f>
        <v>314</v>
      </c>
      <c r="W73" s="135">
        <v>52</v>
      </c>
    </row>
    <row r="74" spans="1:23" s="136" customFormat="1" ht="23.25" customHeight="1" x14ac:dyDescent="0.2">
      <c r="A74" s="191" t="s">
        <v>97</v>
      </c>
      <c r="B74" s="105" t="s">
        <v>98</v>
      </c>
      <c r="C74" s="130">
        <v>4</v>
      </c>
      <c r="D74" s="130" t="s">
        <v>338</v>
      </c>
      <c r="E74" s="130" t="s">
        <v>327</v>
      </c>
      <c r="F74" s="131">
        <f t="shared" si="37"/>
        <v>441</v>
      </c>
      <c r="G74" s="131">
        <f t="shared" si="38"/>
        <v>147</v>
      </c>
      <c r="H74" s="132">
        <f t="shared" si="40"/>
        <v>294</v>
      </c>
      <c r="I74" s="142">
        <f t="shared" si="39"/>
        <v>0</v>
      </c>
      <c r="J74" s="203">
        <v>294</v>
      </c>
      <c r="K74" s="130"/>
      <c r="L74" s="130"/>
      <c r="M74" s="130"/>
      <c r="N74" s="133">
        <v>34</v>
      </c>
      <c r="O74" s="133">
        <v>44</v>
      </c>
      <c r="P74" s="130">
        <v>32</v>
      </c>
      <c r="Q74" s="214">
        <v>60</v>
      </c>
      <c r="R74" s="130">
        <v>32</v>
      </c>
      <c r="S74" s="130">
        <v>40</v>
      </c>
      <c r="T74" s="130">
        <v>34</v>
      </c>
      <c r="U74" s="130">
        <v>18</v>
      </c>
      <c r="V74" s="134">
        <f t="shared" si="41"/>
        <v>276</v>
      </c>
      <c r="W74" s="135">
        <v>18</v>
      </c>
    </row>
    <row r="75" spans="1:23" s="136" customFormat="1" ht="23.25" customHeight="1" x14ac:dyDescent="0.2">
      <c r="A75" s="191" t="s">
        <v>99</v>
      </c>
      <c r="B75" s="105" t="s">
        <v>100</v>
      </c>
      <c r="C75" s="130"/>
      <c r="D75" s="130" t="s">
        <v>329</v>
      </c>
      <c r="E75" s="130" t="s">
        <v>328</v>
      </c>
      <c r="F75" s="131">
        <f t="shared" si="37"/>
        <v>408</v>
      </c>
      <c r="G75" s="131">
        <f t="shared" si="38"/>
        <v>136</v>
      </c>
      <c r="H75" s="132">
        <f t="shared" si="40"/>
        <v>272</v>
      </c>
      <c r="I75" s="142">
        <f t="shared" si="39"/>
        <v>0</v>
      </c>
      <c r="J75" s="203">
        <v>272</v>
      </c>
      <c r="K75" s="130"/>
      <c r="L75" s="130"/>
      <c r="M75" s="130"/>
      <c r="N75" s="133"/>
      <c r="O75" s="133">
        <v>44</v>
      </c>
      <c r="P75" s="130">
        <v>64</v>
      </c>
      <c r="Q75" s="130">
        <v>40</v>
      </c>
      <c r="R75" s="130">
        <v>32</v>
      </c>
      <c r="S75" s="130">
        <v>40</v>
      </c>
      <c r="T75" s="130">
        <v>34</v>
      </c>
      <c r="U75" s="130">
        <v>18</v>
      </c>
      <c r="V75" s="134">
        <f t="shared" si="41"/>
        <v>254</v>
      </c>
      <c r="W75" s="135">
        <v>18</v>
      </c>
    </row>
    <row r="76" spans="1:23" s="136" customFormat="1" ht="30" customHeight="1" x14ac:dyDescent="0.2">
      <c r="A76" s="191" t="s">
        <v>101</v>
      </c>
      <c r="B76" s="105" t="s">
        <v>102</v>
      </c>
      <c r="C76" s="130"/>
      <c r="D76" s="130">
        <v>6.8</v>
      </c>
      <c r="E76" s="130" t="s">
        <v>330</v>
      </c>
      <c r="F76" s="131">
        <f t="shared" si="37"/>
        <v>136.5</v>
      </c>
      <c r="G76" s="131">
        <f t="shared" si="38"/>
        <v>45.5</v>
      </c>
      <c r="H76" s="132">
        <f t="shared" si="40"/>
        <v>91</v>
      </c>
      <c r="I76" s="142">
        <f t="shared" si="39"/>
        <v>33</v>
      </c>
      <c r="J76" s="203">
        <v>58</v>
      </c>
      <c r="K76" s="130"/>
      <c r="L76" s="130"/>
      <c r="M76" s="130"/>
      <c r="N76" s="133"/>
      <c r="O76" s="133"/>
      <c r="P76" s="130"/>
      <c r="Q76" s="130">
        <v>20</v>
      </c>
      <c r="R76" s="130">
        <v>16</v>
      </c>
      <c r="S76" s="130">
        <v>20</v>
      </c>
      <c r="T76" s="130">
        <v>17</v>
      </c>
      <c r="U76" s="130">
        <v>18</v>
      </c>
      <c r="V76" s="134">
        <f t="shared" si="41"/>
        <v>91</v>
      </c>
      <c r="W76" s="148"/>
    </row>
    <row r="77" spans="1:23" s="136" customFormat="1" ht="30" customHeight="1" x14ac:dyDescent="0.2">
      <c r="A77" s="191" t="s">
        <v>13</v>
      </c>
      <c r="B77" s="25" t="s">
        <v>8</v>
      </c>
      <c r="C77" s="130"/>
      <c r="D77" s="130"/>
      <c r="E77" s="130"/>
      <c r="F77" s="124">
        <f t="shared" si="37"/>
        <v>378</v>
      </c>
      <c r="G77" s="124">
        <f t="shared" si="38"/>
        <v>126</v>
      </c>
      <c r="H77" s="162">
        <f>SUM(H78:H79)</f>
        <v>252</v>
      </c>
      <c r="I77" s="142">
        <f t="shared" si="39"/>
        <v>0</v>
      </c>
      <c r="J77" s="220">
        <v>252</v>
      </c>
      <c r="K77" s="162"/>
      <c r="L77" s="162">
        <f>SUM(L78:L79)</f>
        <v>252</v>
      </c>
      <c r="M77" s="162"/>
      <c r="N77" s="162"/>
      <c r="O77" s="162"/>
      <c r="P77" s="162">
        <f t="shared" ref="P77:U77" si="42">SUM(P78:P79)</f>
        <v>16</v>
      </c>
      <c r="Q77" s="162">
        <f t="shared" si="42"/>
        <v>20</v>
      </c>
      <c r="R77" s="162">
        <f t="shared" si="42"/>
        <v>16</v>
      </c>
      <c r="S77" s="162">
        <f t="shared" si="42"/>
        <v>20</v>
      </c>
      <c r="T77" s="162">
        <f t="shared" si="42"/>
        <v>153</v>
      </c>
      <c r="U77" s="162">
        <f t="shared" si="42"/>
        <v>27</v>
      </c>
      <c r="V77" s="126">
        <f t="shared" si="41"/>
        <v>252</v>
      </c>
      <c r="W77" s="148"/>
    </row>
    <row r="78" spans="1:23" s="136" customFormat="1" ht="23.25" customHeight="1" x14ac:dyDescent="0.2">
      <c r="A78" s="191" t="s">
        <v>105</v>
      </c>
      <c r="B78" s="107" t="s">
        <v>106</v>
      </c>
      <c r="C78" s="130"/>
      <c r="D78" s="263" t="s">
        <v>410</v>
      </c>
      <c r="E78" s="130"/>
      <c r="F78" s="206">
        <f t="shared" ref="F78" si="43">SUM(G78:H78)</f>
        <v>261</v>
      </c>
      <c r="G78" s="206">
        <f t="shared" ref="G78" si="44">H78/2</f>
        <v>87</v>
      </c>
      <c r="H78" s="207">
        <f t="shared" ref="H78" si="45">SUM(N78:U78)</f>
        <v>174</v>
      </c>
      <c r="I78" s="142">
        <f t="shared" si="39"/>
        <v>0</v>
      </c>
      <c r="J78" s="203">
        <v>174</v>
      </c>
      <c r="K78" s="130"/>
      <c r="L78" s="130">
        <f>SUM(P78:T78)</f>
        <v>174</v>
      </c>
      <c r="M78" s="130"/>
      <c r="N78" s="133"/>
      <c r="O78" s="133"/>
      <c r="P78" s="130">
        <v>16</v>
      </c>
      <c r="Q78" s="130">
        <v>20</v>
      </c>
      <c r="R78" s="130">
        <v>16</v>
      </c>
      <c r="S78" s="130">
        <v>20</v>
      </c>
      <c r="T78" s="130">
        <v>102</v>
      </c>
      <c r="U78" s="130"/>
      <c r="V78" s="134">
        <f t="shared" si="41"/>
        <v>174</v>
      </c>
      <c r="W78" s="135"/>
    </row>
    <row r="79" spans="1:23" s="136" customFormat="1" ht="23.25" customHeight="1" x14ac:dyDescent="0.2">
      <c r="A79" s="191" t="s">
        <v>107</v>
      </c>
      <c r="B79" s="107" t="s">
        <v>108</v>
      </c>
      <c r="C79" s="130"/>
      <c r="D79" s="130" t="s">
        <v>414</v>
      </c>
      <c r="E79" s="130"/>
      <c r="F79" s="206">
        <f>SUM(G79:H79)</f>
        <v>117</v>
      </c>
      <c r="G79" s="206">
        <f>H79/2</f>
        <v>39</v>
      </c>
      <c r="H79" s="207">
        <f>SUM(N79:U79)</f>
        <v>78</v>
      </c>
      <c r="I79" s="142">
        <f t="shared" si="39"/>
        <v>0</v>
      </c>
      <c r="J79" s="203">
        <v>78</v>
      </c>
      <c r="K79" s="130"/>
      <c r="L79" s="130">
        <f>SUM(P79:U79)</f>
        <v>78</v>
      </c>
      <c r="M79" s="130"/>
      <c r="N79" s="133"/>
      <c r="O79" s="133"/>
      <c r="P79" s="130"/>
      <c r="Q79" s="130"/>
      <c r="R79" s="130"/>
      <c r="S79" s="130"/>
      <c r="T79" s="130">
        <v>51</v>
      </c>
      <c r="U79" s="130">
        <v>27</v>
      </c>
      <c r="V79" s="134">
        <f t="shared" si="41"/>
        <v>78</v>
      </c>
      <c r="W79" s="135"/>
    </row>
    <row r="80" spans="1:23" s="136" customFormat="1" ht="30" customHeight="1" x14ac:dyDescent="0.2">
      <c r="A80" s="30" t="s">
        <v>14</v>
      </c>
      <c r="B80" s="192" t="s">
        <v>53</v>
      </c>
      <c r="C80" s="130"/>
      <c r="D80" s="197"/>
      <c r="E80" s="130"/>
      <c r="F80" s="141"/>
      <c r="G80" s="131"/>
      <c r="H80" s="132"/>
      <c r="I80" s="203"/>
      <c r="J80" s="203"/>
      <c r="K80" s="130"/>
      <c r="L80" s="130"/>
      <c r="M80" s="130"/>
      <c r="N80" s="133"/>
      <c r="O80" s="133"/>
      <c r="P80" s="130"/>
      <c r="Q80" s="130"/>
      <c r="R80" s="130"/>
      <c r="S80" s="130"/>
      <c r="T80" s="130"/>
      <c r="U80" s="130"/>
      <c r="V80" s="148"/>
      <c r="W80" s="148"/>
    </row>
    <row r="81" spans="1:24" s="136" customFormat="1" ht="30" customHeight="1" x14ac:dyDescent="0.2">
      <c r="A81" s="31" t="s">
        <v>38</v>
      </c>
      <c r="B81" s="193" t="s">
        <v>109</v>
      </c>
      <c r="C81" s="130"/>
      <c r="D81" s="130" t="s">
        <v>423</v>
      </c>
      <c r="E81" s="130"/>
      <c r="F81" s="141"/>
      <c r="G81" s="131"/>
      <c r="H81" s="132"/>
      <c r="I81" s="203"/>
      <c r="J81" s="203"/>
      <c r="K81" s="130"/>
      <c r="L81" s="130"/>
      <c r="M81" s="130">
        <f>SUM(N81:U81)</f>
        <v>252</v>
      </c>
      <c r="N81" s="133"/>
      <c r="O81" s="133"/>
      <c r="P81" s="130"/>
      <c r="Q81" s="130">
        <v>108</v>
      </c>
      <c r="R81" s="130"/>
      <c r="S81" s="130">
        <v>108</v>
      </c>
      <c r="T81" s="130"/>
      <c r="U81" s="130">
        <v>36</v>
      </c>
      <c r="V81" s="148"/>
      <c r="W81" s="148"/>
    </row>
    <row r="82" spans="1:24" s="136" customFormat="1" ht="28.5" customHeight="1" x14ac:dyDescent="0.2">
      <c r="A82" s="27" t="s">
        <v>39</v>
      </c>
      <c r="B82" s="28" t="s">
        <v>103</v>
      </c>
      <c r="C82" s="123" t="s">
        <v>411</v>
      </c>
      <c r="D82" s="123">
        <v>1</v>
      </c>
      <c r="E82" s="123">
        <v>4</v>
      </c>
      <c r="F82" s="124">
        <f>SUM(G82:H82)</f>
        <v>240</v>
      </c>
      <c r="G82" s="139">
        <f t="shared" ref="G82" si="46">H82/2</f>
        <v>80</v>
      </c>
      <c r="H82" s="124">
        <f>SUM(H83:H84)</f>
        <v>160</v>
      </c>
      <c r="I82" s="208">
        <f t="shared" ref="I82:J82" si="47">SUM(I83:I84)</f>
        <v>88</v>
      </c>
      <c r="J82" s="208">
        <f t="shared" si="47"/>
        <v>72</v>
      </c>
      <c r="K82" s="124"/>
      <c r="L82" s="124"/>
      <c r="M82" s="123">
        <f>SUM(M84:M86)</f>
        <v>72</v>
      </c>
      <c r="N82" s="124">
        <f>SUM(N83:N84)</f>
        <v>0</v>
      </c>
      <c r="O82" s="124">
        <f t="shared" ref="O82:U82" si="48">SUM(O83:O84)</f>
        <v>0</v>
      </c>
      <c r="P82" s="124">
        <f t="shared" si="48"/>
        <v>0</v>
      </c>
      <c r="Q82" s="124">
        <f t="shared" si="48"/>
        <v>0</v>
      </c>
      <c r="R82" s="124">
        <f t="shared" si="48"/>
        <v>16</v>
      </c>
      <c r="S82" s="124">
        <f t="shared" si="48"/>
        <v>40</v>
      </c>
      <c r="T82" s="124">
        <f t="shared" si="48"/>
        <v>68</v>
      </c>
      <c r="U82" s="124">
        <f t="shared" si="48"/>
        <v>36</v>
      </c>
      <c r="V82" s="126">
        <f>SUM(V83:V84)</f>
        <v>160</v>
      </c>
      <c r="W82" s="126">
        <f>SUM(W83:W84)</f>
        <v>0</v>
      </c>
      <c r="X82" s="156"/>
    </row>
    <row r="83" spans="1:24" s="136" customFormat="1" ht="27.75" customHeight="1" x14ac:dyDescent="0.2">
      <c r="A83" s="191" t="s">
        <v>40</v>
      </c>
      <c r="B83" s="105" t="s">
        <v>140</v>
      </c>
      <c r="C83" s="371" t="s">
        <v>335</v>
      </c>
      <c r="D83" s="130">
        <v>6</v>
      </c>
      <c r="E83" s="130">
        <v>5.7</v>
      </c>
      <c r="F83" s="131">
        <f t="shared" ref="F83:F84" si="49">SUM(G83:H83)</f>
        <v>132</v>
      </c>
      <c r="G83" s="131">
        <f t="shared" ref="G83:G84" si="50">H83/2</f>
        <v>44</v>
      </c>
      <c r="H83" s="132">
        <f>SUM(N83:U83)</f>
        <v>88</v>
      </c>
      <c r="I83" s="142">
        <f t="shared" ref="I83:I84" si="51">H83-J83</f>
        <v>52</v>
      </c>
      <c r="J83" s="203">
        <v>36</v>
      </c>
      <c r="K83" s="130"/>
      <c r="L83" s="130"/>
      <c r="M83" s="130"/>
      <c r="N83" s="109"/>
      <c r="O83" s="109"/>
      <c r="P83" s="22"/>
      <c r="Q83" s="22"/>
      <c r="R83" s="22">
        <v>16</v>
      </c>
      <c r="S83" s="23">
        <v>20</v>
      </c>
      <c r="T83" s="24">
        <v>34</v>
      </c>
      <c r="U83" s="217">
        <v>18</v>
      </c>
      <c r="V83" s="134">
        <f>H83-W83</f>
        <v>88</v>
      </c>
      <c r="W83" s="134">
        <f>SUM(W86:W86)</f>
        <v>0</v>
      </c>
      <c r="X83" s="156"/>
    </row>
    <row r="84" spans="1:24" s="136" customFormat="1" ht="15.75" customHeight="1" x14ac:dyDescent="0.2">
      <c r="A84" s="191" t="s">
        <v>57</v>
      </c>
      <c r="B84" s="105" t="s">
        <v>104</v>
      </c>
      <c r="C84" s="372"/>
      <c r="D84" s="130"/>
      <c r="E84" s="130">
        <v>6.7</v>
      </c>
      <c r="F84" s="131">
        <f t="shared" si="49"/>
        <v>108</v>
      </c>
      <c r="G84" s="131">
        <f t="shared" si="50"/>
        <v>36</v>
      </c>
      <c r="H84" s="132">
        <f>SUM(N84:U84)</f>
        <v>72</v>
      </c>
      <c r="I84" s="142">
        <f t="shared" si="51"/>
        <v>36</v>
      </c>
      <c r="J84" s="203">
        <v>36</v>
      </c>
      <c r="K84" s="130"/>
      <c r="L84" s="130"/>
      <c r="M84" s="130"/>
      <c r="N84" s="109"/>
      <c r="O84" s="109"/>
      <c r="P84" s="22"/>
      <c r="Q84" s="22"/>
      <c r="R84" s="22"/>
      <c r="S84" s="23">
        <v>20</v>
      </c>
      <c r="T84" s="24">
        <v>34</v>
      </c>
      <c r="U84" s="217">
        <v>18</v>
      </c>
      <c r="V84" s="219">
        <f>H84-W84</f>
        <v>72</v>
      </c>
      <c r="W84" s="134">
        <f>SUM(W87:W87)</f>
        <v>0</v>
      </c>
    </row>
    <row r="85" spans="1:24" s="136" customFormat="1" ht="24" customHeight="1" x14ac:dyDescent="0.2">
      <c r="A85" s="30" t="s">
        <v>14</v>
      </c>
      <c r="B85" s="192" t="s">
        <v>53</v>
      </c>
      <c r="C85" s="130"/>
      <c r="D85" s="130"/>
      <c r="E85" s="130"/>
      <c r="F85" s="141"/>
      <c r="G85" s="141"/>
      <c r="H85" s="130"/>
      <c r="I85" s="130"/>
      <c r="J85" s="130"/>
      <c r="K85" s="130"/>
      <c r="L85" s="130"/>
      <c r="M85" s="130">
        <f t="shared" ref="M85:M86" si="52">SUM(N85:U85)</f>
        <v>0</v>
      </c>
      <c r="N85" s="133"/>
      <c r="O85" s="133"/>
      <c r="P85" s="130"/>
      <c r="Q85" s="130"/>
      <c r="R85" s="130"/>
      <c r="S85" s="130"/>
      <c r="T85" s="130"/>
      <c r="U85" s="130"/>
      <c r="V85" s="219"/>
      <c r="W85" s="134"/>
    </row>
    <row r="86" spans="1:24" s="136" customFormat="1" ht="15.75" customHeight="1" x14ac:dyDescent="0.2">
      <c r="A86" s="31" t="s">
        <v>41</v>
      </c>
      <c r="B86" s="193" t="s">
        <v>110</v>
      </c>
      <c r="C86" s="130"/>
      <c r="D86" s="130" t="s">
        <v>424</v>
      </c>
      <c r="E86" s="130"/>
      <c r="F86" s="141"/>
      <c r="G86" s="141"/>
      <c r="H86" s="130"/>
      <c r="I86" s="130"/>
      <c r="J86" s="130"/>
      <c r="K86" s="130"/>
      <c r="L86" s="130"/>
      <c r="M86" s="130">
        <f t="shared" si="52"/>
        <v>72</v>
      </c>
      <c r="N86" s="133"/>
      <c r="O86" s="133"/>
      <c r="P86" s="130"/>
      <c r="Q86" s="130"/>
      <c r="R86" s="130"/>
      <c r="S86" s="130">
        <v>36</v>
      </c>
      <c r="T86" s="130"/>
      <c r="U86" s="130">
        <v>36</v>
      </c>
      <c r="V86" s="219"/>
      <c r="W86" s="134"/>
    </row>
    <row r="87" spans="1:24" s="136" customFormat="1" ht="15.75" customHeight="1" x14ac:dyDescent="0.2">
      <c r="A87" s="130"/>
      <c r="B87" s="29" t="s">
        <v>60</v>
      </c>
      <c r="C87" s="130"/>
      <c r="D87" s="130"/>
      <c r="E87" s="130"/>
      <c r="F87" s="141"/>
      <c r="G87" s="141"/>
      <c r="H87" s="130"/>
      <c r="I87" s="130"/>
      <c r="J87" s="130"/>
      <c r="K87" s="130"/>
      <c r="L87" s="130"/>
      <c r="M87" s="130"/>
      <c r="N87" s="133"/>
      <c r="O87" s="133"/>
      <c r="P87" s="130"/>
      <c r="Q87" s="130"/>
      <c r="R87" s="130"/>
      <c r="S87" s="130"/>
      <c r="T87" s="130"/>
      <c r="U87" s="130"/>
      <c r="V87" s="134">
        <f>H87-W87</f>
        <v>0</v>
      </c>
      <c r="W87" s="135"/>
    </row>
    <row r="88" spans="1:24" s="136" customFormat="1" ht="30.75" customHeight="1" x14ac:dyDescent="0.2">
      <c r="A88" s="123"/>
      <c r="B88" s="108" t="s">
        <v>112</v>
      </c>
      <c r="C88" s="123"/>
      <c r="D88" s="123"/>
      <c r="E88" s="123"/>
      <c r="F88" s="124"/>
      <c r="G88" s="124"/>
      <c r="H88" s="124">
        <f>SUM(N88:U88)</f>
        <v>120</v>
      </c>
      <c r="I88" s="124"/>
      <c r="J88" s="124"/>
      <c r="K88" s="124"/>
      <c r="L88" s="124"/>
      <c r="M88" s="124"/>
      <c r="N88" s="208">
        <v>12</v>
      </c>
      <c r="O88" s="208">
        <v>12</v>
      </c>
      <c r="P88" s="208">
        <v>12</v>
      </c>
      <c r="Q88" s="208">
        <v>12</v>
      </c>
      <c r="R88" s="208">
        <v>12</v>
      </c>
      <c r="S88" s="208">
        <v>12</v>
      </c>
      <c r="T88" s="208">
        <v>24</v>
      </c>
      <c r="U88" s="208">
        <v>24</v>
      </c>
      <c r="V88" s="148"/>
      <c r="W88" s="148"/>
    </row>
    <row r="89" spans="1:24" ht="15.75" x14ac:dyDescent="0.2">
      <c r="A89" s="32" t="s">
        <v>15</v>
      </c>
      <c r="B89" s="164" t="s">
        <v>9</v>
      </c>
      <c r="C89" s="165"/>
      <c r="D89" s="165" t="s">
        <v>336</v>
      </c>
      <c r="E89" s="165"/>
      <c r="F89" s="166"/>
      <c r="G89" s="166"/>
      <c r="H89" s="166"/>
      <c r="I89" s="166"/>
      <c r="J89" s="166"/>
      <c r="K89" s="166"/>
      <c r="L89" s="166"/>
      <c r="M89" s="166"/>
      <c r="N89" s="167"/>
      <c r="O89" s="167"/>
      <c r="P89" s="166"/>
      <c r="Q89" s="166"/>
      <c r="R89" s="166"/>
      <c r="S89" s="166"/>
      <c r="T89" s="166"/>
      <c r="U89" s="163" t="s">
        <v>334</v>
      </c>
      <c r="V89" s="204"/>
      <c r="W89" s="204"/>
    </row>
    <row r="90" spans="1:24" ht="15.75" x14ac:dyDescent="0.2">
      <c r="A90" s="32" t="s">
        <v>319</v>
      </c>
      <c r="B90" s="164" t="s">
        <v>0</v>
      </c>
      <c r="C90" s="165"/>
      <c r="D90" s="165"/>
      <c r="E90" s="165"/>
      <c r="F90" s="166"/>
      <c r="G90" s="166"/>
      <c r="H90" s="166"/>
      <c r="I90" s="166"/>
      <c r="J90" s="166"/>
      <c r="K90" s="166"/>
      <c r="L90" s="166"/>
      <c r="M90" s="166"/>
      <c r="N90" s="167"/>
      <c r="O90" s="167" t="s">
        <v>331</v>
      </c>
      <c r="P90" s="167" t="s">
        <v>333</v>
      </c>
      <c r="Q90" s="167" t="s">
        <v>331</v>
      </c>
      <c r="R90" s="167" t="s">
        <v>333</v>
      </c>
      <c r="S90" s="167" t="s">
        <v>331</v>
      </c>
      <c r="T90" s="167"/>
      <c r="U90" s="167" t="s">
        <v>331</v>
      </c>
      <c r="V90" s="204"/>
      <c r="W90" s="204"/>
    </row>
    <row r="91" spans="1:24" ht="15.75" x14ac:dyDescent="0.2">
      <c r="A91" s="163" t="s">
        <v>54</v>
      </c>
      <c r="B91" s="168" t="s">
        <v>55</v>
      </c>
      <c r="C91" s="165"/>
      <c r="D91" s="165"/>
      <c r="E91" s="165"/>
      <c r="F91" s="163"/>
      <c r="G91" s="163"/>
      <c r="H91" s="163"/>
      <c r="I91" s="163"/>
      <c r="J91" s="163"/>
      <c r="K91" s="163"/>
      <c r="L91" s="163"/>
      <c r="M91" s="163"/>
      <c r="N91" s="169"/>
      <c r="O91" s="169"/>
      <c r="P91" s="163"/>
      <c r="Q91" s="163"/>
      <c r="R91" s="163"/>
      <c r="S91" s="163"/>
      <c r="T91" s="163"/>
      <c r="U91" s="163"/>
      <c r="V91" s="204"/>
      <c r="W91" s="204"/>
    </row>
    <row r="92" spans="1:24" ht="30" x14ac:dyDescent="0.2">
      <c r="A92" s="166" t="s">
        <v>11</v>
      </c>
      <c r="B92" s="193" t="s">
        <v>320</v>
      </c>
      <c r="C92" s="165"/>
      <c r="D92" s="165"/>
      <c r="E92" s="165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6"/>
      <c r="Q92" s="166"/>
      <c r="R92" s="166"/>
      <c r="S92" s="166"/>
      <c r="T92" s="166"/>
      <c r="U92" s="166" t="s">
        <v>333</v>
      </c>
      <c r="V92" s="205"/>
      <c r="W92" s="205"/>
    </row>
    <row r="93" spans="1:24" ht="30" x14ac:dyDescent="0.2">
      <c r="A93" s="166" t="s">
        <v>12</v>
      </c>
      <c r="B93" s="193" t="s">
        <v>339</v>
      </c>
      <c r="C93" s="165"/>
      <c r="D93" s="165"/>
      <c r="E93" s="165"/>
      <c r="F93" s="166"/>
      <c r="G93" s="166"/>
      <c r="H93" s="166"/>
      <c r="I93" s="166"/>
      <c r="J93" s="166"/>
      <c r="K93" s="166"/>
      <c r="L93" s="166"/>
      <c r="M93" s="166"/>
      <c r="N93" s="167"/>
      <c r="O93" s="167"/>
      <c r="P93" s="166"/>
      <c r="Q93" s="166"/>
      <c r="R93" s="166"/>
      <c r="S93" s="166"/>
      <c r="T93" s="166"/>
      <c r="U93" s="166" t="s">
        <v>331</v>
      </c>
      <c r="V93" s="205"/>
      <c r="W93" s="205"/>
    </row>
    <row r="94" spans="1:24" ht="60" x14ac:dyDescent="0.2">
      <c r="A94" s="166" t="s">
        <v>111</v>
      </c>
      <c r="B94" s="194" t="s">
        <v>340</v>
      </c>
      <c r="C94" s="165"/>
      <c r="D94" s="165"/>
      <c r="E94" s="165"/>
      <c r="F94" s="166"/>
      <c r="G94" s="166"/>
      <c r="H94" s="166"/>
      <c r="I94" s="166"/>
      <c r="J94" s="166"/>
      <c r="K94" s="166"/>
      <c r="L94" s="166"/>
      <c r="M94" s="166"/>
      <c r="N94" s="167"/>
      <c r="O94" s="167"/>
      <c r="P94" s="166"/>
      <c r="Q94" s="166"/>
      <c r="R94" s="166"/>
      <c r="S94" s="166"/>
      <c r="T94" s="166"/>
      <c r="U94" s="166" t="s">
        <v>333</v>
      </c>
      <c r="V94" s="205"/>
      <c r="W94" s="205"/>
    </row>
    <row r="95" spans="1:24" ht="25.5" x14ac:dyDescent="0.2">
      <c r="A95" s="171" t="s">
        <v>311</v>
      </c>
      <c r="B95" s="172" t="s">
        <v>312</v>
      </c>
      <c r="C95" s="165"/>
      <c r="D95" s="165"/>
      <c r="E95" s="165"/>
      <c r="F95" s="166"/>
      <c r="G95" s="171"/>
      <c r="H95" s="373" t="s">
        <v>3</v>
      </c>
      <c r="I95" s="374" t="s">
        <v>409</v>
      </c>
      <c r="J95" s="374"/>
      <c r="K95" s="374"/>
      <c r="L95" s="374"/>
      <c r="M95" s="374"/>
      <c r="N95" s="265">
        <v>16</v>
      </c>
      <c r="O95" s="265">
        <v>16</v>
      </c>
      <c r="P95" s="265">
        <v>14</v>
      </c>
      <c r="Q95" s="265">
        <v>13</v>
      </c>
      <c r="R95" s="265">
        <v>16</v>
      </c>
      <c r="S95" s="265">
        <v>16</v>
      </c>
      <c r="T95" s="265">
        <v>12</v>
      </c>
      <c r="U95" s="265">
        <v>12</v>
      </c>
      <c r="V95" s="205"/>
      <c r="W95" s="205"/>
    </row>
    <row r="96" spans="1:24" ht="31.5" x14ac:dyDescent="0.2">
      <c r="A96" s="173"/>
      <c r="B96" s="174" t="s">
        <v>62</v>
      </c>
      <c r="C96" s="175"/>
      <c r="D96" s="175"/>
      <c r="E96" s="175"/>
      <c r="F96" s="176"/>
      <c r="G96" s="176"/>
      <c r="H96" s="373"/>
      <c r="I96" s="374" t="s">
        <v>10</v>
      </c>
      <c r="J96" s="374"/>
      <c r="K96" s="374"/>
      <c r="L96" s="374"/>
      <c r="M96" s="374"/>
      <c r="N96" s="265"/>
      <c r="O96" s="265"/>
      <c r="P96" s="198">
        <v>16</v>
      </c>
      <c r="Q96" s="198">
        <v>20</v>
      </c>
      <c r="R96" s="198">
        <v>16</v>
      </c>
      <c r="S96" s="198">
        <v>20</v>
      </c>
      <c r="T96" s="198">
        <v>153</v>
      </c>
      <c r="U96" s="198">
        <v>27</v>
      </c>
      <c r="V96" s="205"/>
      <c r="W96" s="205"/>
    </row>
    <row r="97" spans="1:23" ht="15.75" x14ac:dyDescent="0.2">
      <c r="A97" s="173"/>
      <c r="B97" s="177"/>
      <c r="C97" s="175"/>
      <c r="D97" s="175"/>
      <c r="E97" s="175"/>
      <c r="F97" s="176"/>
      <c r="G97" s="176"/>
      <c r="H97" s="373"/>
      <c r="I97" s="375" t="s">
        <v>313</v>
      </c>
      <c r="J97" s="375"/>
      <c r="K97" s="375"/>
      <c r="L97" s="375"/>
      <c r="M97" s="375"/>
      <c r="N97" s="265"/>
      <c r="O97" s="265"/>
      <c r="P97" s="198"/>
      <c r="Q97" s="198">
        <v>108</v>
      </c>
      <c r="R97" s="198"/>
      <c r="S97" s="198">
        <v>144</v>
      </c>
      <c r="T97" s="198"/>
      <c r="U97" s="178" t="s">
        <v>332</v>
      </c>
      <c r="V97" s="205"/>
      <c r="W97" s="205"/>
    </row>
    <row r="98" spans="1:23" ht="15.75" x14ac:dyDescent="0.2">
      <c r="A98" s="173"/>
      <c r="B98" s="179"/>
      <c r="C98" s="175"/>
      <c r="D98" s="175"/>
      <c r="E98" s="175"/>
      <c r="F98" s="176"/>
      <c r="G98" s="176"/>
      <c r="H98" s="373"/>
      <c r="I98" s="374" t="s">
        <v>314</v>
      </c>
      <c r="J98" s="374"/>
      <c r="K98" s="374"/>
      <c r="L98" s="374"/>
      <c r="M98" s="374"/>
      <c r="N98" s="266">
        <v>0</v>
      </c>
      <c r="O98" s="264">
        <v>5</v>
      </c>
      <c r="P98" s="264">
        <v>2</v>
      </c>
      <c r="Q98" s="264">
        <v>3</v>
      </c>
      <c r="R98" s="264">
        <v>2</v>
      </c>
      <c r="S98" s="264">
        <v>3</v>
      </c>
      <c r="T98" s="264">
        <v>0</v>
      </c>
      <c r="U98" s="264" t="s">
        <v>415</v>
      </c>
      <c r="V98" s="205"/>
      <c r="W98" s="205"/>
    </row>
    <row r="99" spans="1:23" ht="15.75" x14ac:dyDescent="0.2">
      <c r="A99" s="173"/>
      <c r="B99" s="179"/>
      <c r="C99" s="175"/>
      <c r="D99" s="175"/>
      <c r="E99" s="175"/>
      <c r="F99" s="176"/>
      <c r="G99" s="176"/>
      <c r="H99" s="373"/>
      <c r="I99" s="374" t="s">
        <v>315</v>
      </c>
      <c r="J99" s="374"/>
      <c r="K99" s="374"/>
      <c r="L99" s="374"/>
      <c r="M99" s="374"/>
      <c r="N99" s="266">
        <v>2</v>
      </c>
      <c r="O99" s="266">
        <v>9</v>
      </c>
      <c r="P99" s="163">
        <v>1</v>
      </c>
      <c r="Q99" s="163">
        <v>6</v>
      </c>
      <c r="R99" s="163">
        <v>1</v>
      </c>
      <c r="S99" s="163">
        <v>9</v>
      </c>
      <c r="T99" s="163">
        <v>1</v>
      </c>
      <c r="U99" s="163">
        <v>8</v>
      </c>
      <c r="V99" s="205"/>
      <c r="W99" s="205"/>
    </row>
    <row r="100" spans="1:23" ht="15.75" x14ac:dyDescent="0.2">
      <c r="A100" s="173"/>
      <c r="B100" s="179"/>
      <c r="C100" s="175"/>
      <c r="D100" s="175"/>
      <c r="E100" s="175"/>
      <c r="F100" s="176"/>
      <c r="G100" s="176"/>
      <c r="H100" s="373"/>
      <c r="I100" s="374" t="s">
        <v>316</v>
      </c>
      <c r="J100" s="374"/>
      <c r="K100" s="374"/>
      <c r="L100" s="374"/>
      <c r="M100" s="374"/>
      <c r="N100" s="266">
        <v>14</v>
      </c>
      <c r="O100" s="266">
        <v>2</v>
      </c>
      <c r="P100" s="163">
        <v>11</v>
      </c>
      <c r="Q100" s="163">
        <v>4</v>
      </c>
      <c r="R100" s="163">
        <v>13</v>
      </c>
      <c r="S100" s="163">
        <v>4</v>
      </c>
      <c r="T100" s="163">
        <v>11</v>
      </c>
      <c r="U100" s="163"/>
      <c r="V100" s="205"/>
      <c r="W100" s="205"/>
    </row>
    <row r="101" spans="1:23" x14ac:dyDescent="0.25">
      <c r="U101" s="181"/>
    </row>
  </sheetData>
  <mergeCells count="30">
    <mergeCell ref="A1:U2"/>
    <mergeCell ref="A3:A6"/>
    <mergeCell ref="B3:B6"/>
    <mergeCell ref="C3:D5"/>
    <mergeCell ref="E3:E6"/>
    <mergeCell ref="F3:K3"/>
    <mergeCell ref="L3:M4"/>
    <mergeCell ref="N3:U4"/>
    <mergeCell ref="P5:Q5"/>
    <mergeCell ref="R5:S5"/>
    <mergeCell ref="V3:W4"/>
    <mergeCell ref="F4:F6"/>
    <mergeCell ref="G4:G6"/>
    <mergeCell ref="H4:K4"/>
    <mergeCell ref="H5:H6"/>
    <mergeCell ref="I5:K5"/>
    <mergeCell ref="L5:L6"/>
    <mergeCell ref="M5:M6"/>
    <mergeCell ref="N5:O5"/>
    <mergeCell ref="T5:U5"/>
    <mergeCell ref="V5:V6"/>
    <mergeCell ref="W5:W6"/>
    <mergeCell ref="C83:C84"/>
    <mergeCell ref="H95:H100"/>
    <mergeCell ref="I95:M95"/>
    <mergeCell ref="I96:M96"/>
    <mergeCell ref="I97:M97"/>
    <mergeCell ref="I98:M98"/>
    <mergeCell ref="I99:M99"/>
    <mergeCell ref="I100:M100"/>
  </mergeCells>
  <phoneticPr fontId="30" type="noConversion"/>
  <conditionalFormatting sqref="P6:S6 A71:B77 A79:B79">
    <cfRule type="cellIs" dxfId="21" priority="28" operator="equal">
      <formula>0</formula>
    </cfRule>
  </conditionalFormatting>
  <conditionalFormatting sqref="T6">
    <cfRule type="cellIs" dxfId="20" priority="27" operator="equal">
      <formula>0</formula>
    </cfRule>
  </conditionalFormatting>
  <conditionalFormatting sqref="U6">
    <cfRule type="cellIs" dxfId="19" priority="26" operator="equal">
      <formula>0</formula>
    </cfRule>
  </conditionalFormatting>
  <conditionalFormatting sqref="A11:B11">
    <cfRule type="cellIs" dxfId="18" priority="25" operator="equal">
      <formula>0</formula>
    </cfRule>
  </conditionalFormatting>
  <conditionalFormatting sqref="A14:B20">
    <cfRule type="cellIs" dxfId="17" priority="24" operator="equal">
      <formula>0</formula>
    </cfRule>
  </conditionalFormatting>
  <conditionalFormatting sqref="B12:B13">
    <cfRule type="cellIs" dxfId="16" priority="23" operator="equal">
      <formula>0</formula>
    </cfRule>
  </conditionalFormatting>
  <conditionalFormatting sqref="A12">
    <cfRule type="cellIs" dxfId="15" priority="22" operator="equal">
      <formula>0</formula>
    </cfRule>
  </conditionalFormatting>
  <conditionalFormatting sqref="A13">
    <cfRule type="cellIs" dxfId="14" priority="21" operator="equal">
      <formula>0</formula>
    </cfRule>
  </conditionalFormatting>
  <conditionalFormatting sqref="A21:B26">
    <cfRule type="cellIs" dxfId="13" priority="19" operator="equal">
      <formula>0</formula>
    </cfRule>
  </conditionalFormatting>
  <conditionalFormatting sqref="B32">
    <cfRule type="cellIs" dxfId="12" priority="17" operator="equal">
      <formula>0</formula>
    </cfRule>
  </conditionalFormatting>
  <conditionalFormatting sqref="A28:B29">
    <cfRule type="cellIs" dxfId="11" priority="18" operator="equal">
      <formula>0</formula>
    </cfRule>
  </conditionalFormatting>
  <conditionalFormatting sqref="A63:B69">
    <cfRule type="cellIs" dxfId="10" priority="16" operator="equal">
      <formula>0</formula>
    </cfRule>
  </conditionalFormatting>
  <conditionalFormatting sqref="A82:B84">
    <cfRule type="cellIs" dxfId="9" priority="13" operator="equal">
      <formula>0</formula>
    </cfRule>
  </conditionalFormatting>
  <conditionalFormatting sqref="J12:J20">
    <cfRule type="cellIs" dxfId="8" priority="10" operator="equal">
      <formula>0</formula>
    </cfRule>
  </conditionalFormatting>
  <conditionalFormatting sqref="P28:S32">
    <cfRule type="cellIs" dxfId="7" priority="8" operator="equal">
      <formula>0</formula>
    </cfRule>
  </conditionalFormatting>
  <conditionalFormatting sqref="N24:Q26 P22:Q23">
    <cfRule type="cellIs" dxfId="6" priority="7" operator="equal">
      <formula>0</formula>
    </cfRule>
  </conditionalFormatting>
  <conditionalFormatting sqref="J22:J26">
    <cfRule type="cellIs" dxfId="5" priority="6" operator="equal">
      <formula>0</formula>
    </cfRule>
  </conditionalFormatting>
  <conditionalFormatting sqref="P63:S69">
    <cfRule type="cellIs" dxfId="4" priority="5" operator="equal">
      <formula>0</formula>
    </cfRule>
  </conditionalFormatting>
  <conditionalFormatting sqref="P83:S84">
    <cfRule type="cellIs" dxfId="3" priority="4" operator="equal">
      <formula>0</formula>
    </cfRule>
  </conditionalFormatting>
  <conditionalFormatting sqref="N12:O20">
    <cfRule type="cellIs" dxfId="2" priority="3" operator="equal">
      <formula>0</formula>
    </cfRule>
  </conditionalFormatting>
  <conditionalFormatting sqref="N22:O23">
    <cfRule type="cellIs" dxfId="1" priority="2" operator="equal">
      <formula>0</formula>
    </cfRule>
  </conditionalFormatting>
  <conditionalFormatting sqref="A78:B79">
    <cfRule type="cellIs" dxfId="0" priority="1" operator="equal">
      <formula>0</formula>
    </cfRule>
  </conditionalFormatting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54"/>
  <sheetViews>
    <sheetView tabSelected="1" workbookViewId="0">
      <selection activeCell="E47" sqref="E47"/>
    </sheetView>
  </sheetViews>
  <sheetFormatPr defaultRowHeight="12.75" x14ac:dyDescent="0.2"/>
  <cols>
    <col min="1" max="1" width="16.5703125" style="224" customWidth="1"/>
    <col min="2" max="2" width="29.5703125" style="224" customWidth="1"/>
    <col min="3" max="4" width="9.140625" style="224"/>
    <col min="5" max="5" width="15.28515625" style="224" customWidth="1"/>
    <col min="6" max="6" width="64.42578125" style="224" customWidth="1"/>
    <col min="7" max="21" width="9.140625" style="224"/>
    <col min="22" max="22" width="8.140625" style="224" customWidth="1"/>
    <col min="23" max="16384" width="9.140625" style="224"/>
  </cols>
  <sheetData>
    <row r="1" spans="1:6" ht="18" customHeight="1" x14ac:dyDescent="0.2">
      <c r="A1" s="232"/>
      <c r="B1" s="232"/>
      <c r="C1" s="232"/>
      <c r="D1" s="409" t="s">
        <v>393</v>
      </c>
      <c r="E1" s="409"/>
      <c r="F1" s="409"/>
    </row>
    <row r="2" spans="1:6" ht="119.25" customHeight="1" x14ac:dyDescent="0.2">
      <c r="A2" s="408" t="s">
        <v>363</v>
      </c>
      <c r="B2" s="408"/>
      <c r="C2" s="408"/>
      <c r="D2" s="408"/>
      <c r="E2" s="408"/>
      <c r="F2" s="408"/>
    </row>
    <row r="3" spans="1:6" x14ac:dyDescent="0.2">
      <c r="A3" s="400" t="s">
        <v>357</v>
      </c>
      <c r="B3" s="400"/>
      <c r="C3" s="400"/>
      <c r="D3" s="400"/>
      <c r="E3" s="400"/>
      <c r="F3" s="400"/>
    </row>
    <row r="4" spans="1:6" ht="23.25" customHeight="1" x14ac:dyDescent="0.2">
      <c r="A4" s="400" t="s">
        <v>358</v>
      </c>
      <c r="B4" s="400"/>
      <c r="C4" s="400"/>
      <c r="D4" s="400"/>
      <c r="E4" s="400"/>
      <c r="F4" s="400"/>
    </row>
    <row r="5" spans="1:6" ht="19.5" customHeight="1" x14ac:dyDescent="0.2">
      <c r="A5" s="400" t="s">
        <v>366</v>
      </c>
      <c r="B5" s="400"/>
      <c r="C5" s="400"/>
      <c r="D5" s="400"/>
      <c r="E5" s="400"/>
      <c r="F5" s="400"/>
    </row>
    <row r="6" spans="1:6" ht="55.5" customHeight="1" x14ac:dyDescent="0.2">
      <c r="A6" s="400" t="s">
        <v>365</v>
      </c>
      <c r="B6" s="400"/>
      <c r="C6" s="400"/>
      <c r="D6" s="400"/>
      <c r="E6" s="400"/>
      <c r="F6" s="400"/>
    </row>
    <row r="7" spans="1:6" ht="57.75" customHeight="1" x14ac:dyDescent="0.2">
      <c r="A7" s="415" t="s">
        <v>369</v>
      </c>
      <c r="B7" s="415"/>
      <c r="C7" s="415"/>
      <c r="D7" s="415"/>
      <c r="E7" s="415"/>
      <c r="F7" s="415"/>
    </row>
    <row r="8" spans="1:6" ht="26.25" customHeight="1" x14ac:dyDescent="0.2">
      <c r="A8" s="416" t="s">
        <v>370</v>
      </c>
      <c r="B8" s="416"/>
      <c r="C8" s="416"/>
      <c r="D8" s="416"/>
      <c r="E8" s="416"/>
      <c r="F8" s="416"/>
    </row>
    <row r="9" spans="1:6" ht="47.25" customHeight="1" x14ac:dyDescent="0.2">
      <c r="A9" s="407" t="s">
        <v>426</v>
      </c>
      <c r="B9" s="407"/>
      <c r="C9" s="407"/>
      <c r="D9" s="407"/>
      <c r="E9" s="407"/>
      <c r="F9" s="407"/>
    </row>
    <row r="10" spans="1:6" ht="23.25" customHeight="1" x14ac:dyDescent="0.2">
      <c r="A10" s="408" t="s">
        <v>371</v>
      </c>
      <c r="B10" s="408"/>
      <c r="C10" s="408"/>
      <c r="D10" s="408"/>
      <c r="E10" s="408"/>
      <c r="F10" s="408"/>
    </row>
    <row r="11" spans="1:6" ht="20.25" customHeight="1" x14ac:dyDescent="0.2">
      <c r="A11" s="400" t="s">
        <v>372</v>
      </c>
      <c r="B11" s="400"/>
      <c r="C11" s="400"/>
      <c r="D11" s="400"/>
      <c r="E11" s="400"/>
      <c r="F11" s="400"/>
    </row>
    <row r="12" spans="1:6" ht="51.75" customHeight="1" x14ac:dyDescent="0.2">
      <c r="A12" s="400" t="s">
        <v>373</v>
      </c>
      <c r="B12" s="400"/>
      <c r="C12" s="400"/>
      <c r="D12" s="400"/>
      <c r="E12" s="400"/>
      <c r="F12" s="400"/>
    </row>
    <row r="13" spans="1:6" ht="25.5" customHeight="1" x14ac:dyDescent="0.2">
      <c r="A13" s="254"/>
      <c r="B13" s="254"/>
      <c r="C13" s="254"/>
      <c r="D13" s="254"/>
      <c r="E13" s="254" t="s">
        <v>374</v>
      </c>
      <c r="F13" s="254"/>
    </row>
    <row r="14" spans="1:6" ht="25.5" customHeight="1" x14ac:dyDescent="0.2">
      <c r="A14" s="400" t="s">
        <v>136</v>
      </c>
      <c r="B14" s="401"/>
      <c r="C14" s="401"/>
      <c r="D14" s="401"/>
      <c r="E14" s="401"/>
      <c r="F14" s="401"/>
    </row>
    <row r="15" spans="1:6" ht="25.5" customHeight="1" x14ac:dyDescent="0.2">
      <c r="A15" s="261" t="s">
        <v>391</v>
      </c>
      <c r="B15" s="261" t="s">
        <v>138</v>
      </c>
      <c r="C15" s="405" t="s">
        <v>139</v>
      </c>
      <c r="D15" s="406"/>
      <c r="E15" s="406"/>
      <c r="F15" s="254"/>
    </row>
    <row r="16" spans="1:6" ht="25.5" customHeight="1" x14ac:dyDescent="0.2">
      <c r="A16" s="260" t="s">
        <v>394</v>
      </c>
      <c r="B16" s="260"/>
      <c r="C16" s="402" t="s">
        <v>405</v>
      </c>
      <c r="D16" s="403"/>
      <c r="E16" s="404"/>
      <c r="F16" s="254"/>
    </row>
    <row r="17" spans="1:10" ht="126.75" customHeight="1" x14ac:dyDescent="0.2">
      <c r="A17" s="260" t="s">
        <v>395</v>
      </c>
      <c r="B17" s="260" t="s">
        <v>402</v>
      </c>
      <c r="C17" s="405" t="s">
        <v>418</v>
      </c>
      <c r="D17" s="406"/>
      <c r="E17" s="406"/>
      <c r="F17" s="254"/>
    </row>
    <row r="18" spans="1:10" ht="25.5" customHeight="1" x14ac:dyDescent="0.2">
      <c r="A18" s="260" t="s">
        <v>396</v>
      </c>
      <c r="B18" s="260" t="s">
        <v>404</v>
      </c>
      <c r="C18" s="405" t="s">
        <v>406</v>
      </c>
      <c r="D18" s="406"/>
      <c r="E18" s="406"/>
      <c r="F18" s="254"/>
    </row>
    <row r="19" spans="1:10" ht="90" customHeight="1" x14ac:dyDescent="0.2">
      <c r="A19" s="260" t="s">
        <v>397</v>
      </c>
      <c r="B19" s="260" t="s">
        <v>408</v>
      </c>
      <c r="C19" s="405" t="s">
        <v>416</v>
      </c>
      <c r="D19" s="406"/>
      <c r="E19" s="406"/>
      <c r="F19" s="254"/>
    </row>
    <row r="20" spans="1:10" ht="38.25" customHeight="1" x14ac:dyDescent="0.2">
      <c r="A20" s="260" t="s">
        <v>398</v>
      </c>
      <c r="B20" s="260" t="s">
        <v>403</v>
      </c>
      <c r="C20" s="405" t="s">
        <v>135</v>
      </c>
      <c r="D20" s="406"/>
      <c r="E20" s="406"/>
      <c r="F20" s="254"/>
    </row>
    <row r="21" spans="1:10" ht="151.5" customHeight="1" x14ac:dyDescent="0.2">
      <c r="A21" s="260" t="s">
        <v>399</v>
      </c>
      <c r="B21" s="260" t="s">
        <v>407</v>
      </c>
      <c r="C21" s="405" t="s">
        <v>419</v>
      </c>
      <c r="D21" s="406"/>
      <c r="E21" s="406"/>
      <c r="F21" s="254"/>
    </row>
    <row r="22" spans="1:10" ht="20.25" customHeight="1" x14ac:dyDescent="0.2">
      <c r="A22" s="260" t="s">
        <v>400</v>
      </c>
      <c r="B22" s="260"/>
      <c r="C22" s="405" t="s">
        <v>135</v>
      </c>
      <c r="D22" s="406"/>
      <c r="E22" s="406"/>
      <c r="F22" s="254"/>
    </row>
    <row r="23" spans="1:10" ht="113.25" customHeight="1" x14ac:dyDescent="0.2">
      <c r="A23" s="260" t="s">
        <v>401</v>
      </c>
      <c r="B23" s="260" t="s">
        <v>420</v>
      </c>
      <c r="C23" s="405" t="s">
        <v>417</v>
      </c>
      <c r="D23" s="406"/>
      <c r="E23" s="406"/>
      <c r="F23" s="254"/>
    </row>
    <row r="24" spans="1:10" ht="20.25" customHeight="1" x14ac:dyDescent="0.2">
      <c r="A24" s="254"/>
      <c r="B24" s="254"/>
      <c r="C24" s="254"/>
      <c r="D24" s="254"/>
      <c r="E24" s="254"/>
      <c r="F24" s="254"/>
    </row>
    <row r="25" spans="1:10" ht="20.25" customHeight="1" x14ac:dyDescent="0.2">
      <c r="A25" s="400" t="s">
        <v>359</v>
      </c>
      <c r="B25" s="400"/>
      <c r="C25" s="400"/>
      <c r="D25" s="400"/>
      <c r="E25" s="400"/>
      <c r="F25" s="400"/>
    </row>
    <row r="26" spans="1:10" ht="20.25" customHeight="1" x14ac:dyDescent="0.2">
      <c r="A26" s="400" t="s">
        <v>430</v>
      </c>
      <c r="B26" s="401"/>
      <c r="C26" s="254"/>
      <c r="D26" s="254"/>
      <c r="E26" s="254"/>
      <c r="F26" s="254"/>
    </row>
    <row r="27" spans="1:10" ht="20.25" customHeight="1" x14ac:dyDescent="0.2">
      <c r="A27" s="267" t="s">
        <v>346</v>
      </c>
      <c r="B27" s="268" t="s">
        <v>347</v>
      </c>
      <c r="C27" s="268" t="s">
        <v>361</v>
      </c>
      <c r="D27" s="268" t="s">
        <v>348</v>
      </c>
      <c r="E27" s="254"/>
      <c r="F27" s="254"/>
      <c r="G27" s="254"/>
      <c r="H27" s="254"/>
      <c r="I27" s="254"/>
      <c r="J27" s="254"/>
    </row>
    <row r="28" spans="1:10" ht="27.75" customHeight="1" x14ac:dyDescent="0.2">
      <c r="A28" s="226" t="s">
        <v>13</v>
      </c>
      <c r="B28" s="226" t="s">
        <v>8</v>
      </c>
      <c r="C28" s="269" t="s">
        <v>362</v>
      </c>
      <c r="D28" s="269">
        <v>7</v>
      </c>
      <c r="E28" s="254"/>
      <c r="F28" s="254"/>
      <c r="G28" s="254"/>
      <c r="H28" s="254"/>
      <c r="I28" s="254"/>
      <c r="J28" s="254"/>
    </row>
    <row r="29" spans="1:10" ht="30" customHeight="1" x14ac:dyDescent="0.2">
      <c r="A29" s="226" t="s">
        <v>14</v>
      </c>
      <c r="B29" s="226" t="s">
        <v>166</v>
      </c>
      <c r="C29" s="269" t="s">
        <v>362</v>
      </c>
      <c r="D29" s="269">
        <v>9</v>
      </c>
      <c r="E29" s="254"/>
      <c r="F29" s="254"/>
      <c r="G29" s="254"/>
      <c r="H29" s="254"/>
      <c r="I29" s="254"/>
      <c r="J29" s="254"/>
    </row>
    <row r="30" spans="1:10" ht="26.25" customHeight="1" x14ac:dyDescent="0.2">
      <c r="A30" s="226" t="s">
        <v>15</v>
      </c>
      <c r="B30" s="226" t="s">
        <v>9</v>
      </c>
      <c r="C30" s="269">
        <v>4</v>
      </c>
      <c r="D30" s="269">
        <v>7</v>
      </c>
      <c r="E30" s="254"/>
      <c r="F30" s="254"/>
      <c r="G30" s="254"/>
      <c r="H30" s="254"/>
      <c r="I30" s="254"/>
      <c r="J30" s="254"/>
    </row>
    <row r="31" spans="1:10" ht="20.25" customHeight="1" x14ac:dyDescent="0.2">
      <c r="A31" s="262" t="s">
        <v>3</v>
      </c>
      <c r="B31" s="262"/>
      <c r="C31" s="262"/>
      <c r="D31" s="261">
        <f>SUM(D28:D30)</f>
        <v>23</v>
      </c>
      <c r="E31" s="254"/>
      <c r="F31" s="254"/>
    </row>
    <row r="32" spans="1:10" ht="20.25" customHeight="1" x14ac:dyDescent="0.2">
      <c r="A32" s="254"/>
      <c r="B32" s="254"/>
      <c r="C32" s="254"/>
      <c r="D32" s="254"/>
      <c r="E32" s="254"/>
      <c r="F32" s="254"/>
    </row>
    <row r="33" spans="1:6" ht="12.75" customHeight="1" x14ac:dyDescent="0.2">
      <c r="A33" s="400" t="s">
        <v>431</v>
      </c>
      <c r="B33" s="400"/>
      <c r="C33" s="400"/>
      <c r="D33" s="400"/>
      <c r="E33" s="400"/>
      <c r="F33" s="400"/>
    </row>
    <row r="34" spans="1:6" ht="15.75" customHeight="1" x14ac:dyDescent="0.2">
      <c r="A34" s="400" t="s">
        <v>432</v>
      </c>
      <c r="B34" s="400"/>
      <c r="C34" s="400"/>
      <c r="D34" s="400"/>
      <c r="E34" s="400"/>
      <c r="F34" s="400"/>
    </row>
    <row r="35" spans="1:6" ht="16.5" customHeight="1" x14ac:dyDescent="0.2">
      <c r="A35" s="400" t="s">
        <v>421</v>
      </c>
      <c r="B35" s="400"/>
      <c r="C35" s="400"/>
      <c r="D35" s="400"/>
      <c r="E35" s="400"/>
      <c r="F35" s="400"/>
    </row>
    <row r="36" spans="1:6" ht="18" customHeight="1" x14ac:dyDescent="0.2">
      <c r="A36" s="400" t="s">
        <v>422</v>
      </c>
      <c r="B36" s="400"/>
      <c r="C36" s="400"/>
      <c r="D36" s="400"/>
      <c r="E36" s="400"/>
      <c r="F36" s="400"/>
    </row>
    <row r="37" spans="1:6" ht="41.25" customHeight="1" x14ac:dyDescent="0.2">
      <c r="A37" s="408" t="s">
        <v>427</v>
      </c>
      <c r="B37" s="408"/>
      <c r="C37" s="408"/>
      <c r="D37" s="408"/>
      <c r="E37" s="408"/>
      <c r="F37" s="408"/>
    </row>
    <row r="38" spans="1:6" ht="26.25" customHeight="1" x14ac:dyDescent="0.2">
      <c r="A38" s="411" t="s">
        <v>428</v>
      </c>
      <c r="B38" s="411"/>
      <c r="C38" s="411"/>
      <c r="D38" s="411"/>
      <c r="E38" s="411"/>
      <c r="F38" s="411"/>
    </row>
    <row r="39" spans="1:6" ht="47.25" customHeight="1" x14ac:dyDescent="0.2">
      <c r="A39" s="400" t="s">
        <v>429</v>
      </c>
      <c r="B39" s="400"/>
      <c r="C39" s="400"/>
      <c r="D39" s="400"/>
      <c r="E39" s="400"/>
      <c r="F39" s="400"/>
    </row>
    <row r="40" spans="1:6" ht="15" x14ac:dyDescent="0.2">
      <c r="A40" s="270" t="s">
        <v>433</v>
      </c>
      <c r="B40" s="222"/>
      <c r="C40" s="223"/>
      <c r="D40" s="223"/>
      <c r="E40" s="221" t="s">
        <v>434</v>
      </c>
      <c r="F40" s="222"/>
    </row>
    <row r="41" spans="1:6" ht="15.75" customHeight="1" x14ac:dyDescent="0.2">
      <c r="C41" s="223"/>
      <c r="D41" s="223"/>
      <c r="E41" s="223"/>
      <c r="F41" s="223"/>
    </row>
    <row r="42" spans="1:6" x14ac:dyDescent="0.2">
      <c r="C42" s="272"/>
      <c r="D42" s="272"/>
      <c r="E42" s="226" t="s">
        <v>346</v>
      </c>
      <c r="F42" s="227" t="s">
        <v>347</v>
      </c>
    </row>
    <row r="43" spans="1:6" ht="15" x14ac:dyDescent="0.2">
      <c r="A43" s="412" t="s">
        <v>435</v>
      </c>
      <c r="B43" s="413" t="s">
        <v>436</v>
      </c>
      <c r="C43" s="273"/>
      <c r="D43" s="273"/>
      <c r="E43" s="226"/>
      <c r="F43" s="227" t="s">
        <v>349</v>
      </c>
    </row>
    <row r="44" spans="1:6" ht="21" customHeight="1" x14ac:dyDescent="0.2">
      <c r="A44" s="412"/>
      <c r="B44" s="414"/>
      <c r="C44" s="273"/>
      <c r="D44" s="273"/>
      <c r="E44" s="228">
        <v>1</v>
      </c>
      <c r="F44" s="255" t="s">
        <v>375</v>
      </c>
    </row>
    <row r="45" spans="1:6" ht="15" x14ac:dyDescent="0.2">
      <c r="A45" s="271" t="s">
        <v>141</v>
      </c>
      <c r="B45" s="271" t="s">
        <v>16</v>
      </c>
      <c r="C45" s="273"/>
      <c r="D45" s="273"/>
      <c r="E45" s="228">
        <v>2</v>
      </c>
      <c r="F45" s="255" t="s">
        <v>376</v>
      </c>
    </row>
    <row r="46" spans="1:6" ht="15" x14ac:dyDescent="0.2">
      <c r="A46" s="271" t="s">
        <v>142</v>
      </c>
      <c r="B46" s="271" t="s">
        <v>65</v>
      </c>
      <c r="C46" s="273"/>
      <c r="D46" s="273"/>
      <c r="E46" s="228">
        <v>3</v>
      </c>
      <c r="F46" s="255" t="s">
        <v>377</v>
      </c>
    </row>
    <row r="47" spans="1:6" ht="15" x14ac:dyDescent="0.2">
      <c r="A47" s="271" t="s">
        <v>143</v>
      </c>
      <c r="B47" s="271" t="s">
        <v>66</v>
      </c>
      <c r="C47" s="274"/>
      <c r="D47" s="273"/>
      <c r="E47" s="228">
        <v>4</v>
      </c>
      <c r="F47" s="255" t="s">
        <v>378</v>
      </c>
    </row>
    <row r="48" spans="1:6" ht="15" x14ac:dyDescent="0.25">
      <c r="A48" s="271" t="s">
        <v>144</v>
      </c>
      <c r="B48" s="271" t="s">
        <v>63</v>
      </c>
      <c r="C48" s="275"/>
      <c r="D48" s="276"/>
      <c r="E48" s="228">
        <v>5</v>
      </c>
      <c r="F48" s="255" t="s">
        <v>379</v>
      </c>
    </row>
    <row r="49" spans="1:6" ht="15" x14ac:dyDescent="0.25">
      <c r="A49" s="271" t="s">
        <v>145</v>
      </c>
      <c r="B49" s="271" t="s">
        <v>146</v>
      </c>
      <c r="C49" s="275"/>
      <c r="D49" s="276"/>
      <c r="E49" s="228">
        <v>6</v>
      </c>
      <c r="F49" s="255" t="s">
        <v>380</v>
      </c>
    </row>
    <row r="50" spans="1:6" ht="25.5" x14ac:dyDescent="0.2">
      <c r="A50" s="271" t="s">
        <v>147</v>
      </c>
      <c r="B50" s="271" t="s">
        <v>51</v>
      </c>
      <c r="C50" s="231"/>
      <c r="D50" s="273"/>
      <c r="E50" s="228">
        <v>7</v>
      </c>
      <c r="F50" s="255" t="s">
        <v>381</v>
      </c>
    </row>
    <row r="51" spans="1:6" ht="25.5" x14ac:dyDescent="0.2">
      <c r="A51" s="271" t="s">
        <v>148</v>
      </c>
      <c r="B51" s="271" t="s">
        <v>82</v>
      </c>
      <c r="C51" s="231"/>
      <c r="D51" s="274"/>
      <c r="E51" s="228">
        <v>8</v>
      </c>
      <c r="F51" s="255" t="s">
        <v>382</v>
      </c>
    </row>
    <row r="52" spans="1:6" ht="25.5" x14ac:dyDescent="0.2">
      <c r="A52" s="271" t="s">
        <v>149</v>
      </c>
      <c r="B52" s="271" t="s">
        <v>83</v>
      </c>
      <c r="C52" s="232"/>
      <c r="D52" s="232"/>
      <c r="E52" s="228"/>
      <c r="F52" s="256" t="s">
        <v>383</v>
      </c>
    </row>
    <row r="53" spans="1:6" ht="25.5" x14ac:dyDescent="0.2">
      <c r="A53" s="271" t="s">
        <v>150</v>
      </c>
      <c r="B53" s="271" t="s">
        <v>84</v>
      </c>
      <c r="C53" s="232"/>
      <c r="D53" s="232"/>
      <c r="E53" s="228"/>
      <c r="F53" s="255" t="s">
        <v>384</v>
      </c>
    </row>
    <row r="54" spans="1:6" ht="25.5" x14ac:dyDescent="0.2">
      <c r="A54" s="271" t="s">
        <v>151</v>
      </c>
      <c r="B54" s="271" t="s">
        <v>85</v>
      </c>
      <c r="C54" s="232"/>
      <c r="D54" s="232"/>
      <c r="E54" s="228"/>
      <c r="F54" s="255" t="s">
        <v>385</v>
      </c>
    </row>
    <row r="55" spans="1:6" ht="15" x14ac:dyDescent="0.2">
      <c r="A55" s="271" t="s">
        <v>152</v>
      </c>
      <c r="B55" s="271" t="s">
        <v>22</v>
      </c>
      <c r="C55" s="232"/>
      <c r="D55" s="232"/>
      <c r="E55" s="228"/>
      <c r="F55" s="255" t="s">
        <v>386</v>
      </c>
    </row>
    <row r="56" spans="1:6" ht="25.5" x14ac:dyDescent="0.2">
      <c r="A56" s="271" t="s">
        <v>153</v>
      </c>
      <c r="B56" s="271" t="s">
        <v>86</v>
      </c>
      <c r="C56" s="232"/>
      <c r="D56" s="232"/>
      <c r="E56" s="228"/>
      <c r="F56" s="257" t="s">
        <v>387</v>
      </c>
    </row>
    <row r="57" spans="1:6" ht="25.5" x14ac:dyDescent="0.2">
      <c r="A57" s="271" t="s">
        <v>154</v>
      </c>
      <c r="B57" s="271" t="s">
        <v>155</v>
      </c>
      <c r="C57" s="232"/>
      <c r="D57" s="232"/>
      <c r="E57" s="228"/>
      <c r="F57" s="255" t="s">
        <v>388</v>
      </c>
    </row>
    <row r="58" spans="1:6" ht="15" x14ac:dyDescent="0.2">
      <c r="A58" s="271" t="s">
        <v>156</v>
      </c>
      <c r="B58" s="271" t="s">
        <v>92</v>
      </c>
      <c r="C58" s="232"/>
      <c r="D58" s="233"/>
      <c r="E58" s="230"/>
      <c r="F58" s="234" t="s">
        <v>350</v>
      </c>
    </row>
    <row r="59" spans="1:6" ht="25.5" x14ac:dyDescent="0.2">
      <c r="A59" s="271" t="s">
        <v>157</v>
      </c>
      <c r="B59" s="271" t="s">
        <v>44</v>
      </c>
      <c r="C59" s="232"/>
      <c r="D59" s="233"/>
      <c r="E59" s="230">
        <v>1</v>
      </c>
      <c r="F59" s="258" t="s">
        <v>351</v>
      </c>
    </row>
    <row r="60" spans="1:6" ht="15" x14ac:dyDescent="0.2">
      <c r="A60" s="279" t="s">
        <v>158</v>
      </c>
      <c r="B60" s="279" t="s">
        <v>33</v>
      </c>
      <c r="C60" s="232"/>
      <c r="D60" s="233"/>
      <c r="E60" s="230">
        <v>2</v>
      </c>
      <c r="F60" s="258" t="s">
        <v>352</v>
      </c>
    </row>
    <row r="61" spans="1:6" ht="38.25" x14ac:dyDescent="0.2">
      <c r="A61" s="271" t="s">
        <v>437</v>
      </c>
      <c r="B61" s="271" t="s">
        <v>159</v>
      </c>
      <c r="C61" s="232"/>
      <c r="D61" s="233"/>
      <c r="E61" s="230">
        <v>3</v>
      </c>
      <c r="F61" s="258" t="s">
        <v>353</v>
      </c>
    </row>
    <row r="62" spans="1:6" ht="25.5" x14ac:dyDescent="0.2">
      <c r="A62" s="271" t="s">
        <v>160</v>
      </c>
      <c r="B62" s="271" t="s">
        <v>104</v>
      </c>
      <c r="C62" s="232"/>
      <c r="D62" s="233"/>
      <c r="E62" s="235"/>
      <c r="F62" s="234" t="s">
        <v>354</v>
      </c>
    </row>
    <row r="63" spans="1:6" ht="25.5" x14ac:dyDescent="0.2">
      <c r="A63" s="271" t="s">
        <v>161</v>
      </c>
      <c r="B63" s="271" t="s">
        <v>162</v>
      </c>
      <c r="C63" s="232"/>
      <c r="D63" s="233"/>
      <c r="E63" s="235"/>
      <c r="F63" s="259" t="s">
        <v>389</v>
      </c>
    </row>
    <row r="64" spans="1:6" ht="15" x14ac:dyDescent="0.2">
      <c r="A64" s="271" t="s">
        <v>163</v>
      </c>
      <c r="B64" s="271" t="s">
        <v>164</v>
      </c>
      <c r="C64" s="232"/>
      <c r="D64" s="233"/>
      <c r="E64" s="235"/>
      <c r="F64" s="259" t="s">
        <v>390</v>
      </c>
    </row>
    <row r="65" spans="1:6" ht="26.25" thickBot="1" x14ac:dyDescent="0.25">
      <c r="A65" s="277" t="s">
        <v>165</v>
      </c>
      <c r="B65" s="278" t="s">
        <v>166</v>
      </c>
      <c r="C65" s="232"/>
      <c r="D65" s="233"/>
      <c r="E65" s="230">
        <v>1</v>
      </c>
      <c r="F65" s="229" t="s">
        <v>355</v>
      </c>
    </row>
    <row r="66" spans="1:6" ht="26.25" thickBot="1" x14ac:dyDescent="0.25">
      <c r="A66" s="277" t="s">
        <v>438</v>
      </c>
      <c r="B66" s="278" t="s">
        <v>9</v>
      </c>
      <c r="C66" s="232"/>
      <c r="D66" s="233"/>
      <c r="E66" s="230">
        <v>2</v>
      </c>
      <c r="F66" s="229" t="s">
        <v>356</v>
      </c>
    </row>
    <row r="67" spans="1:6" ht="18.75" customHeight="1" x14ac:dyDescent="0.2">
      <c r="A67" s="410"/>
      <c r="B67" s="410"/>
      <c r="C67" s="410"/>
      <c r="D67" s="410"/>
      <c r="E67" s="410"/>
      <c r="F67" s="410"/>
    </row>
    <row r="68" spans="1:6" ht="15" customHeight="1" x14ac:dyDescent="0.2">
      <c r="A68" s="410"/>
      <c r="B68" s="410"/>
      <c r="C68" s="410"/>
      <c r="D68" s="410"/>
      <c r="E68" s="410"/>
      <c r="F68" s="410"/>
    </row>
    <row r="69" spans="1:6" ht="21" hidden="1" customHeight="1" x14ac:dyDescent="0.2">
      <c r="A69" s="410"/>
      <c r="B69" s="410"/>
      <c r="C69" s="410"/>
      <c r="D69" s="410"/>
      <c r="E69" s="410"/>
      <c r="F69" s="410"/>
    </row>
    <row r="70" spans="1:6" ht="15" x14ac:dyDescent="0.2">
      <c r="A70" s="225"/>
      <c r="C70" s="236" t="s">
        <v>360</v>
      </c>
      <c r="D70" s="237"/>
      <c r="E70" s="237"/>
      <c r="F70" s="238"/>
    </row>
    <row r="71" spans="1:6" ht="15" x14ac:dyDescent="0.2">
      <c r="A71" s="225"/>
      <c r="B71" s="239" t="s">
        <v>392</v>
      </c>
      <c r="C71" s="225"/>
      <c r="D71" s="225"/>
      <c r="E71" s="225"/>
      <c r="F71" s="238" t="s">
        <v>425</v>
      </c>
    </row>
    <row r="72" spans="1:6" ht="15" x14ac:dyDescent="0.2">
      <c r="A72" s="225"/>
      <c r="B72" s="239"/>
      <c r="C72" s="225"/>
      <c r="D72" s="225"/>
      <c r="E72" s="225"/>
      <c r="F72" s="240"/>
    </row>
    <row r="73" spans="1:6" ht="15" x14ac:dyDescent="0.2">
      <c r="A73" s="225"/>
      <c r="B73" s="239"/>
      <c r="C73" s="225"/>
      <c r="D73" s="225"/>
      <c r="E73" s="225"/>
      <c r="F73" s="241"/>
    </row>
    <row r="74" spans="1:6" ht="15" x14ac:dyDescent="0.2">
      <c r="A74" s="225"/>
      <c r="B74" s="242"/>
      <c r="C74" s="225"/>
      <c r="D74" s="225"/>
      <c r="E74" s="225"/>
      <c r="F74" s="242"/>
    </row>
    <row r="75" spans="1:6" ht="15" x14ac:dyDescent="0.2">
      <c r="A75" s="225"/>
      <c r="B75" s="243"/>
      <c r="C75" s="225"/>
      <c r="D75" s="225"/>
      <c r="E75" s="225"/>
      <c r="F75" s="242"/>
    </row>
    <row r="76" spans="1:6" ht="15" x14ac:dyDescent="0.2">
      <c r="A76" s="225"/>
      <c r="B76" s="243"/>
      <c r="C76" s="225"/>
      <c r="D76" s="225"/>
      <c r="E76" s="225"/>
    </row>
    <row r="77" spans="1:6" ht="18.75" customHeight="1" x14ac:dyDescent="0.2">
      <c r="A77" s="244"/>
      <c r="B77" s="243"/>
      <c r="C77" s="244"/>
      <c r="D77" s="244"/>
      <c r="E77" s="244"/>
      <c r="F77" s="245"/>
    </row>
    <row r="78" spans="1:6" ht="36" customHeight="1" x14ac:dyDescent="0.2">
      <c r="A78" s="244"/>
      <c r="B78" s="246"/>
      <c r="C78" s="244"/>
      <c r="D78" s="244"/>
      <c r="E78" s="244"/>
      <c r="F78" s="247"/>
    </row>
    <row r="79" spans="1:6" x14ac:dyDescent="0.2">
      <c r="A79" s="244"/>
      <c r="B79" s="248"/>
      <c r="C79" s="244"/>
      <c r="D79" s="244"/>
      <c r="E79" s="244"/>
      <c r="F79" s="244"/>
    </row>
    <row r="80" spans="1:6" ht="15.75" x14ac:dyDescent="0.2">
      <c r="A80" s="244"/>
      <c r="B80" s="249"/>
      <c r="C80" s="244"/>
      <c r="D80" s="244"/>
      <c r="E80" s="244"/>
      <c r="F80" s="244"/>
    </row>
    <row r="81" spans="1:6" ht="21" customHeight="1" x14ac:dyDescent="0.2">
      <c r="A81" s="244"/>
      <c r="B81" s="246"/>
      <c r="C81" s="244"/>
      <c r="D81" s="244"/>
      <c r="E81" s="244"/>
      <c r="F81" s="244"/>
    </row>
    <row r="82" spans="1:6" x14ac:dyDescent="0.2">
      <c r="A82" s="244"/>
      <c r="B82" s="250"/>
      <c r="C82" s="244"/>
      <c r="D82" s="244"/>
      <c r="E82" s="244"/>
      <c r="F82" s="244"/>
    </row>
    <row r="84" spans="1:6" x14ac:dyDescent="0.2">
      <c r="B84" s="251"/>
    </row>
    <row r="85" spans="1:6" x14ac:dyDescent="0.2">
      <c r="B85" s="252"/>
    </row>
    <row r="154" spans="22:22" x14ac:dyDescent="0.2">
      <c r="V154" s="253">
        <v>43187</v>
      </c>
    </row>
  </sheetData>
  <mergeCells count="36">
    <mergeCell ref="A6:F6"/>
    <mergeCell ref="A35:F35"/>
    <mergeCell ref="A36:F36"/>
    <mergeCell ref="A69:F69"/>
    <mergeCell ref="A68:F68"/>
    <mergeCell ref="A67:F67"/>
    <mergeCell ref="A39:F39"/>
    <mergeCell ref="A38:F38"/>
    <mergeCell ref="A37:F37"/>
    <mergeCell ref="A34:F34"/>
    <mergeCell ref="A33:F33"/>
    <mergeCell ref="A26:B26"/>
    <mergeCell ref="A43:A44"/>
    <mergeCell ref="B43:B44"/>
    <mergeCell ref="A7:F7"/>
    <mergeCell ref="A8:F8"/>
    <mergeCell ref="D1:F1"/>
    <mergeCell ref="A2:F2"/>
    <mergeCell ref="A3:F3"/>
    <mergeCell ref="A4:F4"/>
    <mergeCell ref="A5:F5"/>
    <mergeCell ref="A9:F9"/>
    <mergeCell ref="A10:F10"/>
    <mergeCell ref="C18:E18"/>
    <mergeCell ref="C19:E19"/>
    <mergeCell ref="C17:E17"/>
    <mergeCell ref="A11:F11"/>
    <mergeCell ref="A25:F25"/>
    <mergeCell ref="A12:F12"/>
    <mergeCell ref="A14:F14"/>
    <mergeCell ref="C16:E16"/>
    <mergeCell ref="C15:E15"/>
    <mergeCell ref="C20:E20"/>
    <mergeCell ref="C21:E21"/>
    <mergeCell ref="C22:E22"/>
    <mergeCell ref="C23:E23"/>
  </mergeCells>
  <phoneticPr fontId="49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 лист</vt:lpstr>
      <vt:lpstr>!График УП</vt:lpstr>
      <vt:lpstr>КУГ</vt:lpstr>
      <vt:lpstr>Учебный план</vt:lpstr>
      <vt:lpstr>Поясн З</vt:lpstr>
      <vt:lpstr>'!График УП'!Область_печати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Admin</cp:lastModifiedBy>
  <cp:lastPrinted>2020-04-29T08:07:18Z</cp:lastPrinted>
  <dcterms:created xsi:type="dcterms:W3CDTF">2005-01-19T10:32:31Z</dcterms:created>
  <dcterms:modified xsi:type="dcterms:W3CDTF">2020-04-29T08:07:40Z</dcterms:modified>
</cp:coreProperties>
</file>